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mc:AlternateContent xmlns:mc="http://schemas.openxmlformats.org/markup-compatibility/2006">
    <mc:Choice Requires="x15">
      <x15ac:absPath xmlns:x15ac="http://schemas.microsoft.com/office/spreadsheetml/2010/11/ac" url="/Users/mariebasso/Sync/Working Groups/WG3/01 Inclusive Sourcing/Methodology/2022 Methodology versions/Updated version/Final version/"/>
    </mc:Choice>
  </mc:AlternateContent>
  <xr:revisionPtr revIDLastSave="0" documentId="13_ncr:1_{9973348D-C7AA-CE48-BFAB-C5A170E320AF}" xr6:coauthVersionLast="47" xr6:coauthVersionMax="47" xr10:uidLastSave="{00000000-0000-0000-0000-000000000000}"/>
  <bookViews>
    <workbookView xWindow="0" yWindow="500" windowWidth="28600" windowHeight="15740" tabRatio="845" xr2:uid="{64E5AF5E-E322-4454-B56C-3FD748E1A109}"/>
  </bookViews>
  <sheets>
    <sheet name="Introduction &amp; instructions" sheetId="2" r:id="rId1"/>
    <sheet name="Your info" sheetId="3" r:id="rId2"/>
    <sheet name="0. Pre-requisites" sheetId="4" r:id="rId3"/>
    <sheet name="1. Policy &amp; Governance" sheetId="5" r:id="rId4"/>
    <sheet name="2. Stakeholder Mngt" sheetId="6" r:id="rId5"/>
    <sheet name="3. Sourcing requirements &amp; ass" sheetId="7" r:id="rId6"/>
    <sheet name="4. Grievance &amp; Remediation" sheetId="8" r:id="rId7"/>
    <sheet name="5. Monitoring &amp; Reporting" sheetId="9" r:id="rId8"/>
    <sheet name="Summary"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6" i="10" l="1"/>
  <c r="Z26" i="10" s="1"/>
  <c r="X25" i="10"/>
  <c r="Z25" i="10" s="1"/>
  <c r="X24" i="10"/>
  <c r="Z24" i="10" s="1"/>
  <c r="Z28" i="10" l="1"/>
  <c r="Z31" i="10" s="1"/>
  <c r="X28" i="10"/>
  <c r="L7" i="9"/>
  <c r="L8" i="9"/>
  <c r="L9" i="9"/>
  <c r="L10" i="9"/>
  <c r="L11" i="9"/>
  <c r="L12" i="9"/>
  <c r="L13" i="9"/>
  <c r="L14" i="9"/>
  <c r="L15" i="9"/>
  <c r="L16" i="9"/>
  <c r="L17" i="9"/>
  <c r="L21" i="9"/>
  <c r="L22" i="9"/>
  <c r="L23" i="9"/>
  <c r="L24" i="9"/>
  <c r="L25" i="9"/>
  <c r="L26" i="9"/>
  <c r="L27" i="9"/>
  <c r="L28" i="9"/>
  <c r="L29" i="9"/>
  <c r="L6" i="9"/>
  <c r="L6" i="5" l="1"/>
  <c r="G7" i="9"/>
  <c r="M7" i="9" s="1"/>
  <c r="G8" i="9"/>
  <c r="M8" i="9" s="1"/>
  <c r="G9" i="9"/>
  <c r="M9" i="9" s="1"/>
  <c r="G10" i="9"/>
  <c r="M10" i="9" s="1"/>
  <c r="G11" i="9"/>
  <c r="M11" i="9" s="1"/>
  <c r="G12" i="9"/>
  <c r="M12" i="9" s="1"/>
  <c r="G13" i="9"/>
  <c r="M13" i="9" s="1"/>
  <c r="G14" i="9"/>
  <c r="M14" i="9" s="1"/>
  <c r="G15" i="9"/>
  <c r="M15" i="9" s="1"/>
  <c r="G16" i="9"/>
  <c r="M16" i="9" s="1"/>
  <c r="G17" i="9"/>
  <c r="M17" i="9" s="1"/>
  <c r="G21" i="9"/>
  <c r="M21" i="9" s="1"/>
  <c r="G22" i="9"/>
  <c r="M22" i="9" s="1"/>
  <c r="G23" i="9"/>
  <c r="M23" i="9" s="1"/>
  <c r="G24" i="9"/>
  <c r="M24" i="9" s="1"/>
  <c r="G25" i="9"/>
  <c r="M25" i="9" s="1"/>
  <c r="G26" i="9"/>
  <c r="M26" i="9" s="1"/>
  <c r="G27" i="9"/>
  <c r="M27" i="9" s="1"/>
  <c r="G28" i="9"/>
  <c r="M28" i="9" s="1"/>
  <c r="G29" i="9"/>
  <c r="M29" i="9" s="1"/>
  <c r="G6" i="9"/>
  <c r="M6" i="9" s="1"/>
  <c r="G6" i="5"/>
  <c r="L6" i="8"/>
  <c r="L7" i="8"/>
  <c r="L8" i="8"/>
  <c r="L9" i="8"/>
  <c r="L13" i="8"/>
  <c r="L14" i="8"/>
  <c r="L15" i="8"/>
  <c r="L16" i="8"/>
  <c r="L17" i="8"/>
  <c r="L5" i="8"/>
  <c r="G6" i="8"/>
  <c r="G7" i="8"/>
  <c r="G8" i="8"/>
  <c r="G9" i="8"/>
  <c r="G13" i="8"/>
  <c r="G14" i="8"/>
  <c r="G15" i="8"/>
  <c r="G16" i="8"/>
  <c r="G17" i="8"/>
  <c r="G5" i="8"/>
  <c r="L32" i="7"/>
  <c r="L31" i="7"/>
  <c r="M12" i="7"/>
  <c r="L16" i="7"/>
  <c r="L6" i="7"/>
  <c r="L7" i="7"/>
  <c r="L8" i="7"/>
  <c r="L9" i="7"/>
  <c r="L10" i="7"/>
  <c r="L11" i="7"/>
  <c r="L13" i="7"/>
  <c r="M13" i="7" s="1"/>
  <c r="L14" i="7"/>
  <c r="M14" i="7" s="1"/>
  <c r="L15" i="7"/>
  <c r="L17" i="7"/>
  <c r="L18" i="7"/>
  <c r="L19" i="7"/>
  <c r="L20" i="7"/>
  <c r="L21" i="7"/>
  <c r="L22" i="7"/>
  <c r="L23" i="7"/>
  <c r="L24" i="7"/>
  <c r="L25" i="7"/>
  <c r="L26" i="7"/>
  <c r="L27" i="7"/>
  <c r="M27" i="7" s="1"/>
  <c r="L28" i="7"/>
  <c r="L29" i="7"/>
  <c r="L30" i="7"/>
  <c r="L5" i="7"/>
  <c r="G6" i="7"/>
  <c r="G7" i="7"/>
  <c r="G8" i="7"/>
  <c r="G9" i="7"/>
  <c r="G10" i="7"/>
  <c r="G11" i="7"/>
  <c r="G15" i="7"/>
  <c r="G16" i="7"/>
  <c r="G17" i="7"/>
  <c r="G18" i="7"/>
  <c r="G19" i="7"/>
  <c r="G20" i="7"/>
  <c r="G21" i="7"/>
  <c r="G22" i="7"/>
  <c r="G23" i="7"/>
  <c r="G24" i="7"/>
  <c r="G25" i="7"/>
  <c r="G26" i="7"/>
  <c r="G27" i="7"/>
  <c r="G28" i="7"/>
  <c r="G29" i="7"/>
  <c r="G30" i="7"/>
  <c r="G31" i="7"/>
  <c r="G32" i="7"/>
  <c r="G5" i="7"/>
  <c r="G7" i="5"/>
  <c r="L7" i="6"/>
  <c r="L8" i="6"/>
  <c r="L9" i="6"/>
  <c r="L13" i="6"/>
  <c r="L14" i="6"/>
  <c r="L15" i="6"/>
  <c r="L16" i="6"/>
  <c r="L17" i="6"/>
  <c r="L18" i="6"/>
  <c r="L19" i="6"/>
  <c r="L20" i="6"/>
  <c r="L21" i="6"/>
  <c r="L22" i="6"/>
  <c r="L23" i="6"/>
  <c r="L24" i="6"/>
  <c r="L25" i="6"/>
  <c r="L26" i="6"/>
  <c r="L27" i="6"/>
  <c r="L28" i="6"/>
  <c r="L29" i="6"/>
  <c r="L6" i="6"/>
  <c r="M11" i="6"/>
  <c r="M12" i="6"/>
  <c r="G13" i="6"/>
  <c r="G15" i="6"/>
  <c r="G14" i="6"/>
  <c r="G16" i="6"/>
  <c r="G17" i="6"/>
  <c r="G18" i="6"/>
  <c r="G19" i="6"/>
  <c r="G20" i="6"/>
  <c r="G21" i="6"/>
  <c r="G22" i="6"/>
  <c r="G23" i="6"/>
  <c r="G24" i="6"/>
  <c r="G25" i="6"/>
  <c r="G26" i="6"/>
  <c r="G27" i="6"/>
  <c r="G28" i="6"/>
  <c r="G29" i="6"/>
  <c r="G6" i="6"/>
  <c r="G7" i="6"/>
  <c r="G8" i="6"/>
  <c r="G9" i="6"/>
  <c r="M29" i="7" l="1"/>
  <c r="M19" i="7"/>
  <c r="M21" i="7"/>
  <c r="M28" i="7"/>
  <c r="M20" i="7"/>
  <c r="M26" i="7"/>
  <c r="M18" i="7"/>
  <c r="M9" i="7"/>
  <c r="M6" i="5"/>
  <c r="F18" i="9"/>
  <c r="G64" i="10" s="1"/>
  <c r="F30" i="9"/>
  <c r="G65" i="10" s="1"/>
  <c r="M16" i="8"/>
  <c r="M9" i="8"/>
  <c r="M8" i="8"/>
  <c r="M7" i="8"/>
  <c r="M5" i="8"/>
  <c r="M10" i="7"/>
  <c r="M8" i="7"/>
  <c r="M7" i="7"/>
  <c r="M6" i="7"/>
  <c r="M5" i="7"/>
  <c r="M17" i="8"/>
  <c r="M6" i="8"/>
  <c r="M15" i="8"/>
  <c r="M14" i="8"/>
  <c r="M13" i="8"/>
  <c r="M32" i="7"/>
  <c r="M31" i="7"/>
  <c r="M30" i="7"/>
  <c r="M25" i="7"/>
  <c r="M24" i="7"/>
  <c r="M23" i="7"/>
  <c r="M22" i="7"/>
  <c r="M17" i="7"/>
  <c r="M16" i="7"/>
  <c r="M15" i="7"/>
  <c r="M11" i="7"/>
  <c r="M27" i="6"/>
  <c r="M26" i="6"/>
  <c r="M19" i="6"/>
  <c r="M18" i="6"/>
  <c r="M17" i="6"/>
  <c r="M16" i="6"/>
  <c r="M14" i="6"/>
  <c r="M22" i="6"/>
  <c r="M15" i="6"/>
  <c r="M25" i="6"/>
  <c r="M24" i="6"/>
  <c r="M23" i="6"/>
  <c r="M6" i="6"/>
  <c r="M8" i="6"/>
  <c r="M7" i="6"/>
  <c r="M9" i="6"/>
  <c r="M29" i="6"/>
  <c r="M21" i="6"/>
  <c r="M13" i="6"/>
  <c r="M28" i="6"/>
  <c r="M20" i="6"/>
  <c r="F18" i="8" l="1"/>
  <c r="F10" i="8"/>
  <c r="G62" i="10" s="1"/>
  <c r="F33" i="7"/>
  <c r="F12" i="7"/>
  <c r="G60" i="10" s="1"/>
  <c r="F30" i="6"/>
  <c r="G59" i="10" s="1"/>
  <c r="F10" i="6"/>
  <c r="G58" i="10" s="1"/>
  <c r="G17" i="5"/>
  <c r="G35" i="5"/>
  <c r="G34" i="5"/>
  <c r="G33" i="5"/>
  <c r="G32" i="5"/>
  <c r="G31" i="5"/>
  <c r="G30" i="5"/>
  <c r="G29" i="5"/>
  <c r="G28" i="5"/>
  <c r="G27" i="5"/>
  <c r="G26" i="5"/>
  <c r="G25" i="5"/>
  <c r="G24" i="5"/>
  <c r="G23" i="5"/>
  <c r="G22" i="5"/>
  <c r="G21" i="5"/>
  <c r="G20" i="5"/>
  <c r="G19" i="5"/>
  <c r="G18" i="5"/>
  <c r="G13" i="5"/>
  <c r="G12" i="5"/>
  <c r="G11" i="5"/>
  <c r="G10" i="5"/>
  <c r="G9" i="5"/>
  <c r="G63" i="10" l="1"/>
  <c r="G61" i="10"/>
  <c r="L35" i="5"/>
  <c r="M35" i="5" s="1"/>
  <c r="L34" i="5"/>
  <c r="M34" i="5" s="1"/>
  <c r="L33" i="5"/>
  <c r="M33" i="5" s="1"/>
  <c r="L32" i="5"/>
  <c r="M32" i="5" s="1"/>
  <c r="L31" i="5"/>
  <c r="M31" i="5" s="1"/>
  <c r="L30" i="5"/>
  <c r="M30" i="5" s="1"/>
  <c r="L29" i="5"/>
  <c r="M29" i="5" s="1"/>
  <c r="L28" i="5"/>
  <c r="M28" i="5" s="1"/>
  <c r="L27" i="5"/>
  <c r="M27" i="5" s="1"/>
  <c r="L26" i="5"/>
  <c r="M26" i="5" s="1"/>
  <c r="L25" i="5"/>
  <c r="M25" i="5" s="1"/>
  <c r="L24" i="5"/>
  <c r="M24" i="5" s="1"/>
  <c r="L23" i="5"/>
  <c r="M23" i="5" s="1"/>
  <c r="L22" i="5"/>
  <c r="M22" i="5" s="1"/>
  <c r="L21" i="5"/>
  <c r="M21" i="5" s="1"/>
  <c r="L20" i="5"/>
  <c r="M20" i="5" s="1"/>
  <c r="L19" i="5"/>
  <c r="M19" i="5" s="1"/>
  <c r="L18" i="5"/>
  <c r="M18" i="5" s="1"/>
  <c r="L17" i="5"/>
  <c r="M17" i="5" s="1"/>
  <c r="L13" i="5"/>
  <c r="M13" i="5" s="1"/>
  <c r="L12" i="5"/>
  <c r="M12" i="5" s="1"/>
  <c r="L11" i="5"/>
  <c r="M11" i="5" s="1"/>
  <c r="L10" i="5"/>
  <c r="M10" i="5" s="1"/>
  <c r="L9" i="5"/>
  <c r="M9" i="5" s="1"/>
  <c r="L7" i="5"/>
  <c r="M7" i="5" s="1"/>
  <c r="F36" i="5" l="1"/>
  <c r="G57" i="10" s="1"/>
  <c r="F14" i="5"/>
  <c r="G56" i="10" l="1"/>
  <c r="J8" i="10"/>
</calcChain>
</file>

<file path=xl/sharedStrings.xml><?xml version="1.0" encoding="utf-8"?>
<sst xmlns="http://schemas.openxmlformats.org/spreadsheetml/2006/main" count="415" uniqueCount="244">
  <si>
    <t>Introduction</t>
  </si>
  <si>
    <t>Instructions</t>
  </si>
  <si>
    <t>Name(s) and job title of person filling out this assessment</t>
  </si>
  <si>
    <t>Email(s) of person filling out this assessment</t>
  </si>
  <si>
    <t>At which level are you applying this assessment:
1. Group level; 
2. Division level; 
3. Country level; and
4. Business Unit level.</t>
  </si>
  <si>
    <t>Pre-requisites</t>
  </si>
  <si>
    <t>*</t>
  </si>
  <si>
    <t xml:space="preserve">Inclusion is a pillar of responsible sourcing. It can be addressed only if compliance and supplier engagement basics are met. </t>
  </si>
  <si>
    <t>Before engaging in Inclusive Sourcing, your company should have:</t>
  </si>
  <si>
    <t>Please confirm such documents exist</t>
  </si>
  <si>
    <t>* You have a company Diversity &amp; Inclusion (D&amp;I) HR internal policy</t>
  </si>
  <si>
    <t>Governance</t>
  </si>
  <si>
    <t>* You have an assigned function to take the lead</t>
  </si>
  <si>
    <t>* Your sourcing staff incentives are aligned with sustainability issues in general</t>
  </si>
  <si>
    <t>* You engage in outreach, aiming to scan, identify, invite, and engage with businesses owned by vulnerable groups</t>
  </si>
  <si>
    <t>* You have a committee which is reviewing on regular basis progress of your Inclusive Sourcing program</t>
  </si>
  <si>
    <t>Internal Stakeholders management</t>
  </si>
  <si>
    <t>* You have obtained commitment and buy-in from relevant internal stakeholders</t>
  </si>
  <si>
    <t>* You report regularly on KPIs and supply chain ecosystem mapping</t>
  </si>
  <si>
    <t>* You are engaged with your Tier 1 suppliers, so that they understand and acknowledge expectations</t>
  </si>
  <si>
    <t>* You have put in place an advisory board with external stakeholders reviewing your yearly progress</t>
  </si>
  <si>
    <t>* Your Inclusive Sourcing results are identified as key contributors to Diversity&amp;Inclusion indices and ratings of your Company (such as EQUILEAP index, BLOOMBERG gender-equality index, REFINITIV D&amp;I index)</t>
  </si>
  <si>
    <t>* Clear performance metrics on inclusive sourcing and sustainability are presented and well communicated alongside commercial metrics for suppliers</t>
  </si>
  <si>
    <t>Population identification</t>
  </si>
  <si>
    <t>* You engage in multilateral conversations with international organizations and other companies to locate specific vulnerable populations at the national and local levels beyond your immediate supply chain</t>
  </si>
  <si>
    <t>* You have engaged some pilot projects with your suppliers or partners to foster inclusion of population identified.</t>
  </si>
  <si>
    <t>* Along with your company, your suppliers are also partnering in conversations to further identify vulnerable groups at national and local levels, and are taking concrete actions to bring these populations to the forefront of the agenda</t>
  </si>
  <si>
    <t>* You have started mapping supply chains beyond Tier 1 to understand the wider supply chain ecosystem</t>
  </si>
  <si>
    <t>* You have high visibility of your supply chain ecosystem and demonstrate transparency externally</t>
  </si>
  <si>
    <t>* Your "speak up" mechanism is well embedded into the supply chain and provides a platform where workers along the supply chain can have a direct voice</t>
  </si>
  <si>
    <t>* You engage your suppliers and business partners to proactively address issues in your supply chain ecosystem</t>
  </si>
  <si>
    <t>* You drive change in your industry through active investment in knowledge sharing and mentoring</t>
  </si>
  <si>
    <t>Monitoring</t>
  </si>
  <si>
    <t>Reporting</t>
  </si>
  <si>
    <t xml:space="preserve">* You report regularly internally to Board and Executive teams </t>
  </si>
  <si>
    <t>* You report regularly externally to your suppliers using your company's public channels</t>
  </si>
  <si>
    <t>Remediation</t>
  </si>
  <si>
    <t>1- No, not yet</t>
  </si>
  <si>
    <t>2- We just started piloting</t>
  </si>
  <si>
    <t>3- We are deploying</t>
  </si>
  <si>
    <t>4- Yes, it is systematized</t>
  </si>
  <si>
    <t>Internal buy-in</t>
  </si>
  <si>
    <t>KPIs</t>
  </si>
  <si>
    <t>Tool</t>
  </si>
  <si>
    <t>Internal</t>
  </si>
  <si>
    <t>External</t>
  </si>
  <si>
    <t>Audit</t>
  </si>
  <si>
    <t>Scope</t>
  </si>
  <si>
    <t>Communication</t>
  </si>
  <si>
    <t>Resources</t>
  </si>
  <si>
    <t>Incentives</t>
  </si>
  <si>
    <t>Scope and engagement</t>
  </si>
  <si>
    <t>Collaborative platforms and multi-stakholders initiatives</t>
  </si>
  <si>
    <t>Action</t>
  </si>
  <si>
    <t>Relevance to your organization</t>
  </si>
  <si>
    <t>Communicating to suppliers</t>
  </si>
  <si>
    <t>Evaluation of suppliers</t>
  </si>
  <si>
    <t>* You use social clauses/criteria in your tenders</t>
  </si>
  <si>
    <t>* Inclusive Sourcing is part of your yearly strategic review process</t>
  </si>
  <si>
    <t>Management Buy-in</t>
  </si>
  <si>
    <t>* You are engaged with all relevant ecosystem actors for business transformation towards positive social impact</t>
  </si>
  <si>
    <t>Sourcing requirements and suppliers engagement</t>
  </si>
  <si>
    <t>* You have a reporting process for your Tier 1 suppliers to follow up progress</t>
  </si>
  <si>
    <t>Grievance</t>
  </si>
  <si>
    <t>External visibility - 
Communication</t>
  </si>
  <si>
    <t>Company strategy  &amp; evaluation</t>
  </si>
  <si>
    <t xml:space="preserve">The Inclusive Sourcing assessment tool is broken down as presented below:  </t>
  </si>
  <si>
    <t>Self-assessment</t>
  </si>
  <si>
    <t>Comments (if any)</t>
  </si>
  <si>
    <t>1. Policy &amp; Governance</t>
  </si>
  <si>
    <t>2. Stakeholder Management</t>
  </si>
  <si>
    <t>3. Sourcing requirements and assessment</t>
  </si>
  <si>
    <t>4. Grievance mechanism and remediation</t>
  </si>
  <si>
    <t>5. Monitoring &amp; reporting</t>
  </si>
  <si>
    <t>Topics</t>
  </si>
  <si>
    <t>0. Pre-requisites</t>
  </si>
  <si>
    <t>3. Sourcing requirements &amp; assessment</t>
  </si>
  <si>
    <t>4. Grievance mechanisms &amp; remediation</t>
  </si>
  <si>
    <t>5. Monitoring &amp; Reporting</t>
  </si>
  <si>
    <t>Policy</t>
  </si>
  <si>
    <t>Engaging external stakeholders</t>
  </si>
  <si>
    <t>Grievance mechanisms</t>
  </si>
  <si>
    <t>-</t>
  </si>
  <si>
    <t>* You have a responsible sourcing policy, framework addressing procurement ethics fundamentals with a grievance mechanism</t>
  </si>
  <si>
    <t>Policy  (or equivalent framework)</t>
  </si>
  <si>
    <t>* You have defined a T1 suppliers' assessment process on their inclusion approach (supplier self-assessment mechanism and report, internal or external audits)</t>
  </si>
  <si>
    <t>* You have an engagement plan to mobilize your internal top stakeholders</t>
  </si>
  <si>
    <t>* You have allocated initial resources (project team) for the program</t>
  </si>
  <si>
    <t>* You are engaged in partnership to continue identifying vulnerable populations</t>
  </si>
  <si>
    <t>External Recognition</t>
  </si>
  <si>
    <t>* You are communicating the means (such as funds, expertise, long term procurement contract commitments) to foster Inclusive Sourcing and procument practices transformation</t>
  </si>
  <si>
    <t>* You have top to top dedicated meeting with your strategic T1 suppliers to review common actions and progress</t>
  </si>
  <si>
    <t>* You have communication plan to increase awerness of the most vulnerable relevant local suppliers of your Inclusive Sourcing approach</t>
  </si>
  <si>
    <t>Training program and other actions</t>
  </si>
  <si>
    <t>* You empower your T1 suppliers : you have a supplier training program, training sessions on social inclusion, supplier day dedicated sessions</t>
  </si>
  <si>
    <t>* You have put in place co-funding mechanism (funds, premium..) to engage your suppliers at all levels which contribute to the transformation of the value chain towards more inclusiveness </t>
  </si>
  <si>
    <t>* Your Inclusive Sourcing is covering your strategic commodities, suppliers, geographies</t>
  </si>
  <si>
    <t>* You have identified and clearly defined vulnerable populations priorities</t>
  </si>
  <si>
    <t>* You have identified the vulnerable populations particularly relevant to address your company purpose</t>
  </si>
  <si>
    <t>* You have identified the most vulnerable populations in your supply chain ecosystem on which you could have a relevant positive impact and are actively engaging suppliers on the topic</t>
  </si>
  <si>
    <t>Vulnerable population identification</t>
  </si>
  <si>
    <t>Integrating Inclusive Sourcing into existing process</t>
  </si>
  <si>
    <t>* You monitor awareness of the inclusive sourcing program, staff training, and resources within your own company (outputs indicators)</t>
  </si>
  <si>
    <t>Auditor Certification</t>
  </si>
  <si>
    <t>2. Policy, code of conduct to engage T1 suppliers on their social &amp; environmental responsibility</t>
  </si>
  <si>
    <t>Result</t>
  </si>
  <si>
    <t>Facteur multiplicateur</t>
  </si>
  <si>
    <t>Liste déroulante</t>
  </si>
  <si>
    <t xml:space="preserve">Nombre de points </t>
  </si>
  <si>
    <t>Réponse liste</t>
  </si>
  <si>
    <t>B</t>
  </si>
  <si>
    <t>A</t>
  </si>
  <si>
    <t>L</t>
  </si>
  <si>
    <t>Internal Stakeholder Management</t>
  </si>
  <si>
    <t>Engaging External Stakeholder</t>
  </si>
  <si>
    <t>Nombre de points</t>
  </si>
  <si>
    <t>Total points</t>
  </si>
  <si>
    <t>Questions advanced</t>
  </si>
  <si>
    <t>Questions beginner</t>
  </si>
  <si>
    <t>Questions Leader</t>
  </si>
  <si>
    <t>Multiplicateur</t>
  </si>
  <si>
    <t>Points</t>
  </si>
  <si>
    <t>NB</t>
  </si>
  <si>
    <t>V1</t>
  </si>
  <si>
    <t>V2</t>
  </si>
  <si>
    <t>V3</t>
  </si>
  <si>
    <t>V4</t>
  </si>
  <si>
    <t>V5</t>
  </si>
  <si>
    <t>V6</t>
  </si>
  <si>
    <t>V7</t>
  </si>
  <si>
    <t>V8</t>
  </si>
  <si>
    <t>V9</t>
  </si>
  <si>
    <t>V10</t>
  </si>
  <si>
    <t>Vulnerable population</t>
  </si>
  <si>
    <t>Sourcing requirements and suppliers engageme,nt</t>
  </si>
  <si>
    <t xml:space="preserve"> Remediation</t>
  </si>
  <si>
    <t xml:space="preserve">Monitoring </t>
  </si>
  <si>
    <t>/ 100</t>
  </si>
  <si>
    <t>Beginner</t>
  </si>
  <si>
    <t>Advanced</t>
  </si>
  <si>
    <t>Leader</t>
  </si>
  <si>
    <t>YOUR INCLUSIVE SOURCING  SELF ASSESSMENT RESULTS</t>
  </si>
  <si>
    <t>Internal stakeholder management</t>
  </si>
  <si>
    <t>2. Stakeholder management</t>
  </si>
  <si>
    <t>Sub-topics</t>
  </si>
  <si>
    <t>1) How the tool works</t>
  </si>
  <si>
    <t>2) Recommendations</t>
  </si>
  <si>
    <t>We recommend to perform this evaluation with relevant internal stakeholders (e.g. procurement, sustainability, HR...)  and also external stakeholders. It could be shared with your T1 and T2 suppliers to foster new standards and practices among different supply chain actors.</t>
  </si>
  <si>
    <t xml:space="preserve">We understand that supply chains in different business units may experience different levels of maturity. </t>
  </si>
  <si>
    <r>
      <t>For each question, please self-evaluate in the E colomun. You can</t>
    </r>
    <r>
      <rPr>
        <b/>
        <sz val="11"/>
        <color theme="3"/>
        <rFont val="Arial"/>
        <family val="2"/>
      </rPr>
      <t xml:space="preserve"> choose between 4 answers</t>
    </r>
    <r>
      <rPr>
        <sz val="11"/>
        <color theme="3"/>
        <rFont val="Arial"/>
        <family val="2"/>
      </rPr>
      <t xml:space="preserve"> reflecting your maturity level:</t>
    </r>
  </si>
  <si>
    <t>After responding to the questions, you will see the number of points achieved in each tab.</t>
  </si>
  <si>
    <t>Therefore, you can fill out the assessment for a specific business unit on which you want to focus.</t>
  </si>
  <si>
    <r>
      <t xml:space="preserve">In connection with the B4IG framework, we weighted each question around </t>
    </r>
    <r>
      <rPr>
        <b/>
        <sz val="11"/>
        <color theme="3"/>
        <rFont val="Arial"/>
        <family val="2"/>
      </rPr>
      <t>3 levels:</t>
    </r>
  </si>
  <si>
    <t>x1</t>
  </si>
  <si>
    <t>x2</t>
  </si>
  <si>
    <t>x4</t>
  </si>
  <si>
    <t>39 questions</t>
  </si>
  <si>
    <t>21 questions</t>
  </si>
  <si>
    <t>44 questions</t>
  </si>
  <si>
    <t xml:space="preserve">The summary tab will present an overview of where you stand (Beginner, Advanced or Leader) regarding each topic. </t>
  </si>
  <si>
    <t>Name of company subsidiary (if applicable)</t>
  </si>
  <si>
    <t>Inclusiveness focus</t>
  </si>
  <si>
    <t>* When relevant, you have identified the communities and inclusion levers that address your specific business units/brands causes</t>
  </si>
  <si>
    <t>* You have either a standalone global monitoring tool for your Inclusive Sourcing program, or one that integrates Inclusive Sourcing projects alongside other sustainability projects</t>
  </si>
  <si>
    <t>* You monitor supplier compliance with your Inclusive Sourcing policy</t>
  </si>
  <si>
    <t>* You monitor outcomes of your 3-5 year Inclusive Sourcing plan</t>
  </si>
  <si>
    <t>* Your Inclusive Sourcing monitoring tool is automated, updated in real time, and allows access to all buyers of the company through a common platform</t>
  </si>
  <si>
    <t xml:space="preserve">* You do measure the impact of your Inclusive Sourcing strategic projects with an independant third party </t>
  </si>
  <si>
    <t>* Your Inclusive Sourcing tool is fully embedded in the sourcing business IT system and is accessible to suppliers (traceability integrated system)</t>
  </si>
  <si>
    <t>* You have a methodology with a set of KPIs to monitor the Inclusive Sourcing performance by sourcing category, by supplier, by zone; you are able to define input, output, and outcome measurements</t>
  </si>
  <si>
    <t>* Your methodology and set of KPIs can fully measure not only the input and output of the sourcing program, but the ultimate outcome indicators of Inclusive Sourcing, measuring the impact of the program in the supply chain ecosystem</t>
  </si>
  <si>
    <t>* You monitor and measure the value generated in your supply chain ecosystem beyond the bottom line (e.g.,vulnerable population quality of life)</t>
  </si>
  <si>
    <t>* You have cascaded your global KPIs at sourcing category level and use ratios (e.g., number of jobs created/million€ spend) as a performance criteria and as a tool for benchmark among suppliers</t>
  </si>
  <si>
    <t>* You report at least once a year internally on the progress of the Inclusive Sourcing program</t>
  </si>
  <si>
    <t>* You regularly update internal stakeholders to keep them informed about Inclusive Sourcing goals and metrics</t>
  </si>
  <si>
    <t>* You are proactively communicating with affected stakeholders or credible proxies to demonstrate the effectiveness of your Inclusive Sourcing program</t>
  </si>
  <si>
    <t>* You report transparently on key aspects of your Inclusive Sourcing program, including policy commitments, outcomes and impacts of program, and stakeholder engagement, on your Company's Universal Document / Annual Report / Corporate Responsibility Report</t>
  </si>
  <si>
    <t>* You work with independent third parties to provide external assurance on your Inclusive Sourcing reporting</t>
  </si>
  <si>
    <t>* You have started building an internal "speak up" mechanism for your own employees where they can raise concerns regarding Inclusive Sourcing practices</t>
  </si>
  <si>
    <t>* Your internal "speak up" mechanism is running well and embedded into company's internal processes</t>
  </si>
  <si>
    <t>* There is a waiver procedure when business decisions negatively impact the Inclusive Sourcing program</t>
  </si>
  <si>
    <t>* You have opened your "speak up" mechanism to suppliers &amp; communicated expectations regarding grievances on Inclusive Sourcing to your suppliers</t>
  </si>
  <si>
    <t>* You are aware of breaches in your Inclusive Sourcing policy</t>
  </si>
  <si>
    <t>* You have the ability to respond to breaches in Inclusive Sourcing policy with appropriate tools (e.g., controls, checks balances, penalty)</t>
  </si>
  <si>
    <t xml:space="preserve">* You have identified and developed innovative solutions to systemic issues within Inclusive Sourcing </t>
  </si>
  <si>
    <t>* You have public targets in terms of Inclusive Sourcing metrics and all procurement decisions are taking into account inclusion criteria</t>
  </si>
  <si>
    <t>* You have obtained executive buy-in for your Inclusive Sourcing program</t>
  </si>
  <si>
    <t>* You have defined a strategy and set Inclusive Sourcing targets (categories, geographies, beneficiaries)</t>
  </si>
  <si>
    <t>* Your senior management is engaged and accountable for successful Inclusive Sourcing deployment</t>
  </si>
  <si>
    <t>* Inclusive Sourcing is a top priority for the board, the CEO, and the top leadership team</t>
  </si>
  <si>
    <t>* You have appropriate resources in place at central and regional level to manage the Inclusive Sourcing program deployment</t>
  </si>
  <si>
    <t>* There is cross functional coordination to ensure Inclusive Sourcing is integrated into relevant facets of business</t>
  </si>
  <si>
    <t>* You have a complete coordinated network of Inclusive Sourcing ambassadors/contact points</t>
  </si>
  <si>
    <t>* Inclusive Sourcing is part of relevant business units and employees' roles</t>
  </si>
  <si>
    <t>* Inclusive Sourcing goals are integrated into performance reviews by business unit / by zone and remuneration schemes across the company</t>
  </si>
  <si>
    <t>* There are incentives for leadership team and internal stakeholders reflecting the specific role that functions have in achieving Inclusive Sourcing goals</t>
  </si>
  <si>
    <t>* You have central and regional governance bodies enforcing the progress of your Inclusive Sourcing business and social impact</t>
  </si>
  <si>
    <t>* You have a 3-5 years Inclusive Sourcing plan in place, including targets and KPIs</t>
  </si>
  <si>
    <t>* You have full traceability of your supply chain ecosystem and can assess impacts of Inclusive Sourcing policy</t>
  </si>
  <si>
    <t>* You have close relationship with your internal business partners to ensure Inclusive Sourcing is integrated into every facet of business</t>
  </si>
  <si>
    <t>* You engage with central and regional executives to ensure your Inclusive Sourcing program is fully aligned with business strategy and goals</t>
  </si>
  <si>
    <t>* Your CEO and board members champion Inclusive Sourcing agenda with employees and business partners</t>
  </si>
  <si>
    <t>* You engage with your suppliers beyond Tier 1 to support buy-in to your Inclusive Sourcing program</t>
  </si>
  <si>
    <t>* You engage in dialogue with affected stakeholders or credible proxies such as NGOs/campaigners to invite critical reviews of your Inclusive Sourcing program, and provide feedback on their inputs</t>
  </si>
  <si>
    <t>* You build incentives for Tier 1 suppliers to engage with Tier 2 suppliers that are implementing Inclusive Sourcing</t>
  </si>
  <si>
    <t>* You are collaborating with governments, civil society organizations, and industry peers to share knowledge on the successes of Inclusive Sourcing</t>
  </si>
  <si>
    <t>* You are engaged through relevant collaborative platforms to monitor the impacts of your Inclusive Sourcing program</t>
  </si>
  <si>
    <t>* You engage in multi-stakeholder initiatives to share best practices and collectively address Inclusive Sourcing</t>
  </si>
  <si>
    <t xml:space="preserve">* You are committed to multi-stakeholder activities on transformative Inclusive Sourcing practices </t>
  </si>
  <si>
    <t>* Your Inclusive Sourcing results are contributing to the Company key communications and progress reports on international and national institutions' programs and standards (e.g., the U.N. Company Global Compact Advancement Report, PaQte)</t>
  </si>
  <si>
    <t>* You are recognized by third parties on your Inclusive Sourcing results through national and international recognitions and awards (such as GEEIS-SDG Trophy, Trophée Défi RSE societal impact)</t>
  </si>
  <si>
    <t>*  Your key Inclusive Sourcing figures are showcased in the Company global website according to your D&amp;I key indicators, and Inclusive Sourcing indicators showing your impact in the "extended company" to your suppliers</t>
  </si>
  <si>
    <t>* You raise awareness to your final client/consumer through communicating your Inclusive Sourcing impact</t>
  </si>
  <si>
    <t>* Your Inclusive Sourcing approach is shared with your T1 suppliers through specific communication actions</t>
  </si>
  <si>
    <t xml:space="preserve">* You have requirements in sourcing contracts integrating compliance with Inclusive Sourcing policy </t>
  </si>
  <si>
    <t>* You consider Inclusive Sourcing in your broader evaluation of suppliers</t>
  </si>
  <si>
    <t>* Your suppliers' performance is evaluated with appropriate weighting of Inclusive Sourcing metrics against commercial peformance</t>
  </si>
  <si>
    <t>* Suppliers' Inclusive Sourcing programs are an integral part of procurement decisions</t>
  </si>
  <si>
    <t>* You have trained procurement and relevant staff to engage suppliers towards inclusive business practices</t>
  </si>
  <si>
    <t>* You have visibility of your Tier 1 suppliers and have identified suppliers in scope for Inclusive Sourcing</t>
  </si>
  <si>
    <t>* Inclusive Sourcing covers all procurement categories - direct and indirect (not just raw materials, promotional materials and packaging, but also services, joint ventures, property, subcontracting, etc.)</t>
  </si>
  <si>
    <t>* You report your Inclusive Sourcing program activities and findings in your Company's Universal Document / Annual Report / Corporate Responsibility Report</t>
  </si>
  <si>
    <t xml:space="preserve">1- "No, Not Yet"
</t>
  </si>
  <si>
    <t>0 point</t>
  </si>
  <si>
    <t>1 point</t>
  </si>
  <si>
    <t>2- "We just starting piloting"</t>
  </si>
  <si>
    <t xml:space="preserve">3- "We are deploying"
</t>
  </si>
  <si>
    <t>2 points</t>
  </si>
  <si>
    <t>4- "Yes, it is systematized"</t>
  </si>
  <si>
    <t>4 points</t>
  </si>
  <si>
    <t xml:space="preserve"> External Stakeholders management</t>
  </si>
  <si>
    <t>* Your responsible sourcing policy includes inclusive commitments with a clear roadmap and specific</t>
  </si>
  <si>
    <t>* Your Inclusive Sourcing commitments go beyond your T1 suppliers to address the wider company ecosystem fostering partnership with your supply chain actors (including your T2 and beyond).</t>
  </si>
  <si>
    <t>* Your Inclusive Sourcing commitments are publicly available on your website</t>
  </si>
  <si>
    <t xml:space="preserve">* Your Inclusive Sourcing commitments are complemented by an effective enforcement and audit system by an accredited third party for T1 and cascaded to your T2 </t>
  </si>
  <si>
    <t>3) The levels</t>
  </si>
  <si>
    <r>
      <t>Three performance levels were defined</t>
    </r>
    <r>
      <rPr>
        <sz val="11"/>
        <color theme="3"/>
        <rFont val="Arial"/>
        <family val="2"/>
      </rPr>
      <t>, based on several criteria:</t>
    </r>
  </si>
  <si>
    <r>
      <t>1.</t>
    </r>
    <r>
      <rPr>
        <b/>
        <sz val="7"/>
        <color theme="3"/>
        <rFont val="Times New Roman"/>
        <family val="1"/>
      </rPr>
      <t xml:space="preserve">     </t>
    </r>
    <r>
      <rPr>
        <b/>
        <sz val="11"/>
        <color theme="3"/>
        <rFont val="Arial"/>
        <family val="2"/>
      </rPr>
      <t xml:space="preserve">Beginner. </t>
    </r>
    <r>
      <rPr>
        <sz val="11"/>
        <color theme="3"/>
        <rFont val="Arial"/>
        <family val="2"/>
      </rPr>
      <t xml:space="preserve">A beginner company has reviewed its social procurement prerequisites and defined its baseline: setting an ambition and objectives for Inclusive Sourcing program (theory of change), designing a business case, engaging top management. Some Inclusive Sourcing pilots might have been launched. </t>
    </r>
  </si>
  <si>
    <r>
      <t>2.</t>
    </r>
    <r>
      <rPr>
        <b/>
        <sz val="7"/>
        <color theme="3"/>
        <rFont val="Times New Roman"/>
        <family val="1"/>
      </rPr>
      <t xml:space="preserve">     </t>
    </r>
    <r>
      <rPr>
        <b/>
        <sz val="11"/>
        <color theme="3"/>
        <rFont val="Arial"/>
        <family val="2"/>
      </rPr>
      <t xml:space="preserve">Advanced. </t>
    </r>
    <r>
      <rPr>
        <sz val="11"/>
        <color theme="3"/>
        <rFont val="Arial"/>
        <family val="2"/>
      </rPr>
      <t>An advanced company has identified and structured its Inclusive Sourcing priorities, populations and geographies and identified procurement categories. It has integrated its Inclusive Sourcing approach within the company business strategy and has complemented its Inclusive Sourcing policy with an effective set of KPIs to measure progress. An advanced company has started to replicate successful pilots.</t>
    </r>
  </si>
  <si>
    <r>
      <t>3.</t>
    </r>
    <r>
      <rPr>
        <b/>
        <sz val="7"/>
        <color theme="3"/>
        <rFont val="Times New Roman"/>
        <family val="1"/>
      </rPr>
      <t xml:space="preserve">     </t>
    </r>
    <r>
      <rPr>
        <b/>
        <sz val="11"/>
        <color theme="3"/>
        <rFont val="Arial"/>
        <family val="2"/>
      </rPr>
      <t xml:space="preserve">Leader. </t>
    </r>
    <r>
      <rPr>
        <sz val="11"/>
        <color theme="3"/>
        <rFont val="Arial"/>
        <family val="2"/>
      </rPr>
      <t xml:space="preserve">A leader company has systematized its approach, integrating Inclusive Sourcing as a procurement decision-making criterion. It is also part of the HR incentives and communicated broadly through its corporate communication and product/service brands. The Inclusive Sourcing progress is supported by an ecosystem of engaged partners going beyond Tier 1 and including relevant institutions. </t>
    </r>
  </si>
  <si>
    <t>1. Compliance to social fundamentals of Human Rights with proper Due Diligence and Grievance mechanism in place (social audits with third party, ethical committment letter)</t>
  </si>
  <si>
    <t xml:space="preserve">Do not hesitate to contact the Innovation Studio team with any questions (marie.basso@b4ig.org). </t>
  </si>
  <si>
    <t xml:space="preserve">This self-assessment tooI is the starting point of your Inclusive Sourcing journey. It aims at assessing:
(1) where your organization stands regarding the integration and formalization of inclusive sourcing practices and strategy.
(2) your organization's progress to move from social compliance to procurement with inclusive impact. </t>
  </si>
  <si>
    <t>A preliminary version of this self-assessment tool was developped by the Working Group 3 members, which was then upgraded by the Innovation Studio. It is based on operational and policy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</si>
</sst>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1"/>
      <color theme="0"/>
      <name val="Calibri"/>
      <family val="2"/>
      <scheme val="minor"/>
    </font>
    <font>
      <sz val="11"/>
      <color theme="3"/>
      <name val="Calibri"/>
      <family val="2"/>
      <scheme val="minor"/>
    </font>
    <font>
      <sz val="10"/>
      <color theme="3"/>
      <name val="Arial"/>
      <family val="2"/>
    </font>
    <font>
      <sz val="11"/>
      <color theme="3"/>
      <name val="Arial"/>
      <family val="2"/>
    </font>
    <font>
      <b/>
      <sz val="10"/>
      <color theme="1"/>
      <name val="Arial"/>
      <family val="2"/>
    </font>
    <font>
      <b/>
      <sz val="10"/>
      <color theme="0"/>
      <name val="Arial"/>
      <family val="2"/>
    </font>
    <font>
      <b/>
      <sz val="10"/>
      <color theme="3"/>
      <name val="Arial"/>
      <family val="2"/>
    </font>
    <font>
      <i/>
      <sz val="10"/>
      <color theme="3"/>
      <name val="Arial"/>
      <family val="2"/>
    </font>
    <font>
      <sz val="14"/>
      <color theme="0"/>
      <name val="Arial"/>
      <family val="2"/>
    </font>
    <font>
      <u/>
      <sz val="10"/>
      <color theme="3"/>
      <name val="Arial"/>
      <family val="2"/>
    </font>
    <font>
      <sz val="10"/>
      <color theme="1"/>
      <name val="Arial"/>
      <family val="2"/>
    </font>
    <font>
      <b/>
      <sz val="12"/>
      <color theme="0"/>
      <name val="Arial"/>
      <family val="2"/>
    </font>
    <font>
      <sz val="12"/>
      <color theme="0"/>
      <name val="Calibri"/>
      <family val="2"/>
      <scheme val="minor"/>
    </font>
    <font>
      <sz val="9"/>
      <color theme="0" tint="-0.499984740745262"/>
      <name val="Arial"/>
      <family val="2"/>
    </font>
    <font>
      <b/>
      <sz val="8"/>
      <color theme="0" tint="-0.499984740745262"/>
      <name val="Arial"/>
      <family val="2"/>
    </font>
    <font>
      <sz val="8"/>
      <color theme="0" tint="-0.499984740745262"/>
      <name val="Arial"/>
      <family val="2"/>
    </font>
    <font>
      <b/>
      <i/>
      <sz val="8"/>
      <color theme="0"/>
      <name val="Arial"/>
      <family val="2"/>
    </font>
    <font>
      <sz val="9"/>
      <color theme="1"/>
      <name val="Arial"/>
      <family val="2"/>
    </font>
    <font>
      <b/>
      <sz val="11"/>
      <color theme="0"/>
      <name val="Arial"/>
      <family val="2"/>
    </font>
    <font>
      <sz val="11"/>
      <color theme="3" tint="-0.249977111117893"/>
      <name val="Calibri (Corps)"/>
    </font>
    <font>
      <sz val="11"/>
      <color theme="1"/>
      <name val="Arial"/>
      <family val="2"/>
    </font>
    <font>
      <b/>
      <sz val="11"/>
      <color theme="1"/>
      <name val="Arial"/>
      <family val="2"/>
    </font>
    <font>
      <sz val="11"/>
      <color theme="9" tint="-0.499984740745262"/>
      <name val="Calibri"/>
      <family val="2"/>
      <scheme val="minor"/>
    </font>
    <font>
      <sz val="10"/>
      <color theme="9" tint="-0.499984740745262"/>
      <name val="Arial"/>
      <family val="2"/>
    </font>
    <font>
      <sz val="16"/>
      <color rgb="FF303030"/>
      <name val="Arial"/>
      <family val="2"/>
    </font>
    <font>
      <b/>
      <sz val="11"/>
      <color theme="1"/>
      <name val="Calibri"/>
      <family val="2"/>
      <scheme val="minor"/>
    </font>
    <font>
      <b/>
      <sz val="14"/>
      <color theme="1"/>
      <name val="Arial"/>
      <family val="2"/>
    </font>
    <font>
      <sz val="10"/>
      <color theme="1"/>
      <name val="Calibri"/>
      <family val="2"/>
      <scheme val="minor"/>
    </font>
    <font>
      <b/>
      <sz val="8"/>
      <color theme="1"/>
      <name val="Arial"/>
      <family val="2"/>
    </font>
    <font>
      <sz val="9"/>
      <color theme="9" tint="-0.499984740745262"/>
      <name val="Arial"/>
      <family val="2"/>
    </font>
    <font>
      <sz val="11"/>
      <color theme="9" tint="-0.499984740745262"/>
      <name val="Arial"/>
      <family val="2"/>
    </font>
    <font>
      <sz val="12"/>
      <color theme="9" tint="-0.499984740745262"/>
      <name val="Arial"/>
      <family val="2"/>
    </font>
    <font>
      <sz val="20"/>
      <color theme="1"/>
      <name val="Calibri"/>
      <family val="2"/>
      <scheme val="minor"/>
    </font>
    <font>
      <sz val="20"/>
      <color theme="1"/>
      <name val="Arial"/>
      <family val="2"/>
    </font>
    <font>
      <sz val="14"/>
      <color theme="9" tint="-0.499984740745262"/>
      <name val="Arial"/>
      <family val="2"/>
    </font>
    <font>
      <b/>
      <sz val="11"/>
      <color theme="9" tint="-0.499984740745262"/>
      <name val="Arial"/>
      <family val="2"/>
    </font>
    <font>
      <sz val="11"/>
      <name val="Calibri"/>
      <family val="2"/>
      <scheme val="minor"/>
    </font>
    <font>
      <sz val="11"/>
      <name val="Arial"/>
      <family val="2"/>
    </font>
    <font>
      <sz val="11"/>
      <color theme="3" tint="0.39997558519241921"/>
      <name val="Calibri"/>
      <family val="2"/>
      <scheme val="minor"/>
    </font>
    <font>
      <sz val="11"/>
      <color theme="3" tint="-0.249977111117893"/>
      <name val="Calibri"/>
      <family val="2"/>
      <scheme val="minor"/>
    </font>
    <font>
      <sz val="11"/>
      <color theme="2"/>
      <name val="Calibri"/>
      <family val="2"/>
      <scheme val="minor"/>
    </font>
    <font>
      <sz val="8"/>
      <name val="Calibri"/>
      <family val="2"/>
      <scheme val="minor"/>
    </font>
    <font>
      <b/>
      <sz val="11"/>
      <color theme="2"/>
      <name val="Calibri"/>
      <family val="2"/>
      <scheme val="minor"/>
    </font>
    <font>
      <sz val="11"/>
      <color theme="7" tint="-0.89999084444715716"/>
      <name val="Calibri"/>
      <family val="2"/>
      <scheme val="minor"/>
    </font>
    <font>
      <sz val="12"/>
      <name val="Arial"/>
      <family val="2"/>
    </font>
    <font>
      <sz val="12"/>
      <color theme="7" tint="-0.89999084444715716"/>
      <name val="Arial"/>
      <family val="2"/>
    </font>
    <font>
      <sz val="12"/>
      <color theme="0"/>
      <name val="Arial"/>
      <family val="2"/>
    </font>
    <font>
      <sz val="12"/>
      <color theme="1"/>
      <name val="Arial"/>
      <family val="2"/>
    </font>
    <font>
      <b/>
      <sz val="36"/>
      <color theme="1"/>
      <name val="Arial"/>
      <family val="2"/>
    </font>
    <font>
      <b/>
      <sz val="48"/>
      <color theme="1"/>
      <name val="Arial"/>
      <family val="2"/>
    </font>
    <font>
      <sz val="36"/>
      <color theme="1"/>
      <name val="Calibri"/>
      <family val="2"/>
      <scheme val="minor"/>
    </font>
    <font>
      <sz val="11"/>
      <color theme="3" tint="0.79998168889431442"/>
      <name val="Arial"/>
      <family val="2"/>
    </font>
    <font>
      <b/>
      <sz val="11"/>
      <color theme="3"/>
      <name val="Arial"/>
      <family val="2"/>
    </font>
    <font>
      <sz val="11"/>
      <color rgb="FF30699C"/>
      <name val="Arial"/>
      <family val="2"/>
    </font>
    <font>
      <i/>
      <sz val="11"/>
      <color theme="1"/>
      <name val="Arial"/>
      <family val="2"/>
    </font>
    <font>
      <b/>
      <sz val="7"/>
      <color theme="3"/>
      <name val="Times New Roman"/>
      <family val="1"/>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4">
    <xf numFmtId="0" fontId="0" fillId="0" borderId="0" xfId="0"/>
    <xf numFmtId="0" fontId="2" fillId="0" borderId="5" xfId="0" applyFont="1" applyBorder="1"/>
    <xf numFmtId="0" fontId="4" fillId="0" borderId="1" xfId="0" applyFont="1" applyBorder="1"/>
    <xf numFmtId="0" fontId="4" fillId="0" borderId="3" xfId="0" applyFont="1" applyBorder="1"/>
    <xf numFmtId="0" fontId="4" fillId="0" borderId="4" xfId="0" applyFont="1" applyBorder="1"/>
    <xf numFmtId="0" fontId="4" fillId="0" borderId="5"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left"/>
    </xf>
    <xf numFmtId="0" fontId="2" fillId="0" borderId="7" xfId="0" applyFont="1" applyBorder="1" applyAlignment="1">
      <alignment horizontal="left"/>
    </xf>
    <xf numFmtId="0" fontId="7" fillId="0" borderId="9" xfId="0" applyFont="1" applyBorder="1" applyAlignment="1">
      <alignment horizontal="left"/>
    </xf>
    <xf numFmtId="0" fontId="2" fillId="3" borderId="9" xfId="0" applyFont="1" applyFill="1" applyBorder="1" applyAlignment="1" applyProtection="1">
      <alignment horizontal="left" wrapText="1"/>
      <protection locked="0"/>
    </xf>
    <xf numFmtId="0" fontId="7" fillId="0" borderId="0" xfId="0" applyFont="1" applyAlignment="1">
      <alignment horizontal="left"/>
    </xf>
    <xf numFmtId="0" fontId="8" fillId="0" borderId="0" xfId="0" applyFont="1" applyAlignment="1">
      <alignment horizontal="left"/>
    </xf>
    <xf numFmtId="0" fontId="7" fillId="0" borderId="9" xfId="0" applyFont="1" applyBorder="1" applyAlignment="1">
      <alignment vertical="center" wrapText="1"/>
    </xf>
    <xf numFmtId="0" fontId="2" fillId="0" borderId="4"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9" fillId="4" borderId="0" xfId="0" applyFont="1" applyFill="1" applyAlignment="1">
      <alignment horizontal="left" indent="7"/>
    </xf>
    <xf numFmtId="0" fontId="6" fillId="4" borderId="0" xfId="0" applyFont="1" applyFill="1" applyAlignment="1">
      <alignment vertical="top"/>
    </xf>
    <xf numFmtId="0" fontId="5" fillId="0" borderId="0" xfId="0" applyFont="1" applyAlignment="1">
      <alignment vertical="top"/>
    </xf>
    <xf numFmtId="0" fontId="7" fillId="4" borderId="0" xfId="0" applyFont="1" applyFill="1" applyAlignment="1">
      <alignment vertical="top"/>
    </xf>
    <xf numFmtId="0" fontId="2" fillId="0" borderId="0" xfId="0" applyFont="1"/>
    <xf numFmtId="0" fontId="7" fillId="0" borderId="2" xfId="0" applyFont="1" applyBorder="1" applyAlignment="1">
      <alignment vertical="top"/>
    </xf>
    <xf numFmtId="0" fontId="2" fillId="0" borderId="2" xfId="0" applyFont="1" applyBorder="1"/>
    <xf numFmtId="0" fontId="2" fillId="0" borderId="6" xfId="0" applyFont="1" applyBorder="1"/>
    <xf numFmtId="0" fontId="2" fillId="0" borderId="7" xfId="0" applyFont="1" applyBorder="1"/>
    <xf numFmtId="0" fontId="7" fillId="0" borderId="0" xfId="0" applyFont="1"/>
    <xf numFmtId="0" fontId="10" fillId="0" borderId="0" xfId="0" applyFont="1"/>
    <xf numFmtId="0" fontId="8" fillId="0" borderId="0" xfId="0" applyFont="1" applyAlignment="1">
      <alignment horizontal="left" indent="4"/>
    </xf>
    <xf numFmtId="0" fontId="7" fillId="0" borderId="0" xfId="0" applyFont="1" applyAlignment="1">
      <alignment vertical="top"/>
    </xf>
    <xf numFmtId="0" fontId="7" fillId="0" borderId="5" xfId="0" applyFont="1" applyBorder="1" applyAlignment="1">
      <alignment vertical="top"/>
    </xf>
    <xf numFmtId="0" fontId="2" fillId="0" borderId="8" xfId="0" applyFont="1" applyBorder="1"/>
    <xf numFmtId="0" fontId="4" fillId="4" borderId="0" xfId="0" applyFont="1" applyFill="1"/>
    <xf numFmtId="0" fontId="4" fillId="0" borderId="0" xfId="0" applyFont="1"/>
    <xf numFmtId="0" fontId="4" fillId="0" borderId="2" xfId="0" applyFont="1" applyBorder="1"/>
    <xf numFmtId="0" fontId="4" fillId="0" borderId="3" xfId="0" applyFont="1" applyBorder="1" applyAlignment="1">
      <alignment horizontal="right"/>
    </xf>
    <xf numFmtId="0" fontId="3" fillId="0" borderId="0" xfId="0" applyFont="1" applyAlignment="1">
      <alignment horizontal="left" indent="2"/>
    </xf>
    <xf numFmtId="0" fontId="0" fillId="0" borderId="0" xfId="0"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0" xfId="0" applyFont="1"/>
    <xf numFmtId="0" fontId="0" fillId="0" borderId="0" xfId="0" quotePrefix="1"/>
    <xf numFmtId="0" fontId="14" fillId="0" borderId="0" xfId="0" applyFont="1"/>
    <xf numFmtId="0" fontId="2"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xf>
    <xf numFmtId="0" fontId="16" fillId="0" borderId="0" xfId="0" applyFont="1" applyAlignment="1">
      <alignment horizontal="left" vertical="center"/>
    </xf>
    <xf numFmtId="0" fontId="16" fillId="2" borderId="10" xfId="0" applyFont="1" applyFill="1" applyBorder="1" applyAlignment="1">
      <alignment horizontal="left" vertical="center"/>
    </xf>
    <xf numFmtId="0" fontId="11" fillId="0" borderId="14" xfId="0" applyFont="1" applyBorder="1"/>
    <xf numFmtId="0" fontId="11" fillId="0" borderId="15" xfId="0" applyFont="1" applyBorder="1"/>
    <xf numFmtId="0" fontId="11" fillId="0" borderId="0" xfId="0" applyFont="1"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0" xfId="0" applyAlignment="1"/>
    <xf numFmtId="0" fontId="14" fillId="0" borderId="0" xfId="0" applyFont="1" applyAlignment="1"/>
    <xf numFmtId="0" fontId="6" fillId="5" borderId="20" xfId="0" applyFont="1" applyFill="1" applyBorder="1" applyAlignment="1">
      <alignment vertical="top"/>
    </xf>
    <xf numFmtId="0" fontId="1" fillId="5" borderId="16" xfId="0" applyFont="1" applyFill="1" applyBorder="1"/>
    <xf numFmtId="0" fontId="12" fillId="4" borderId="20" xfId="0" applyFont="1" applyFill="1" applyBorder="1" applyAlignment="1">
      <alignment vertical="center"/>
    </xf>
    <xf numFmtId="0" fontId="12" fillId="4" borderId="16" xfId="0" applyFont="1" applyFill="1" applyBorder="1" applyAlignment="1">
      <alignment vertical="center"/>
    </xf>
    <xf numFmtId="0" fontId="15" fillId="4" borderId="21" xfId="0" applyFont="1" applyFill="1" applyBorder="1" applyAlignment="1">
      <alignment horizontal="left" vertical="center"/>
    </xf>
    <xf numFmtId="0" fontId="13" fillId="4" borderId="16" xfId="0" applyFont="1" applyFill="1" applyBorder="1" applyAlignment="1">
      <alignment vertical="center" wrapText="1"/>
    </xf>
    <xf numFmtId="0" fontId="16" fillId="4" borderId="21" xfId="0" applyFont="1" applyFill="1" applyBorder="1" applyAlignment="1">
      <alignment horizontal="left" vertical="center" wrapText="1"/>
    </xf>
    <xf numFmtId="0" fontId="0" fillId="0" borderId="0" xfId="0" applyFill="1"/>
    <xf numFmtId="0" fontId="0" fillId="0" borderId="0" xfId="0" applyFill="1" applyAlignment="1"/>
    <xf numFmtId="0" fontId="3" fillId="0" borderId="18" xfId="0" applyFont="1" applyFill="1" applyBorder="1" applyAlignment="1">
      <alignment vertical="center" wrapText="1"/>
    </xf>
    <xf numFmtId="0" fontId="2" fillId="5" borderId="16" xfId="0" applyFont="1" applyFill="1" applyBorder="1"/>
    <xf numFmtId="0" fontId="11" fillId="0" borderId="14" xfId="0" applyFont="1" applyFill="1" applyBorder="1"/>
    <xf numFmtId="0" fontId="11" fillId="0" borderId="0" xfId="0" applyFont="1" applyFill="1" applyBorder="1"/>
    <xf numFmtId="0" fontId="11" fillId="0" borderId="15" xfId="0" applyFont="1" applyFill="1" applyBorder="1"/>
    <xf numFmtId="0" fontId="17" fillId="5" borderId="21" xfId="0" applyFont="1" applyFill="1" applyBorder="1" applyAlignment="1">
      <alignment horizontal="left" vertical="center"/>
    </xf>
    <xf numFmtId="0" fontId="6" fillId="4" borderId="10" xfId="0" applyFont="1" applyFill="1" applyBorder="1"/>
    <xf numFmtId="0" fontId="18" fillId="0" borderId="10" xfId="0" applyFont="1" applyBorder="1" applyAlignment="1">
      <alignment horizontal="left" vertical="center"/>
    </xf>
    <xf numFmtId="0" fontId="3" fillId="6" borderId="18" xfId="0" applyFont="1" applyFill="1" applyBorder="1" applyAlignment="1">
      <alignment vertical="center" wrapText="1"/>
    </xf>
    <xf numFmtId="0" fontId="3" fillId="7" borderId="18" xfId="0" applyFont="1" applyFill="1" applyBorder="1" applyAlignment="1">
      <alignment vertical="center" wrapText="1"/>
    </xf>
    <xf numFmtId="0" fontId="3" fillId="8" borderId="19" xfId="0" applyFont="1" applyFill="1" applyBorder="1" applyAlignment="1">
      <alignment vertical="center" wrapText="1"/>
    </xf>
    <xf numFmtId="0" fontId="3" fillId="7" borderId="19" xfId="0" applyFont="1" applyFill="1" applyBorder="1" applyAlignment="1">
      <alignment vertical="center" wrapText="1"/>
    </xf>
    <xf numFmtId="0" fontId="3" fillId="7" borderId="20" xfId="0" applyFont="1" applyFill="1" applyBorder="1" applyAlignment="1">
      <alignment vertical="center" wrapText="1"/>
    </xf>
    <xf numFmtId="0" fontId="3" fillId="7" borderId="17" xfId="0" applyFont="1" applyFill="1" applyBorder="1" applyAlignment="1">
      <alignment vertical="center" wrapText="1"/>
    </xf>
    <xf numFmtId="0" fontId="3" fillId="6" borderId="17" xfId="0" applyFont="1" applyFill="1" applyBorder="1" applyAlignment="1">
      <alignment vertical="center" wrapText="1"/>
    </xf>
    <xf numFmtId="0" fontId="12" fillId="0" borderId="16" xfId="0" applyFont="1" applyFill="1" applyBorder="1" applyAlignment="1">
      <alignment vertical="center"/>
    </xf>
    <xf numFmtId="0" fontId="5" fillId="0" borderId="0" xfId="0" applyFont="1" applyBorder="1" applyAlignment="1">
      <alignment vertical="top"/>
    </xf>
    <xf numFmtId="0" fontId="12" fillId="4" borderId="17" xfId="0" applyFont="1" applyFill="1" applyBorder="1" applyAlignment="1">
      <alignment vertical="center"/>
    </xf>
    <xf numFmtId="0" fontId="6" fillId="5" borderId="19" xfId="0" applyFont="1" applyFill="1" applyBorder="1" applyAlignment="1">
      <alignment vertical="top"/>
    </xf>
    <xf numFmtId="0" fontId="12" fillId="0" borderId="0" xfId="0" applyFont="1" applyFill="1" applyBorder="1" applyAlignment="1">
      <alignment vertical="center"/>
    </xf>
    <xf numFmtId="0" fontId="12" fillId="4" borderId="22" xfId="0" applyFont="1" applyFill="1" applyBorder="1" applyAlignment="1">
      <alignment vertical="center"/>
    </xf>
    <xf numFmtId="0" fontId="17" fillId="5" borderId="23" xfId="0" applyFont="1" applyFill="1" applyBorder="1" applyAlignment="1">
      <alignment horizontal="left" vertical="center"/>
    </xf>
    <xf numFmtId="0" fontId="3" fillId="8" borderId="18" xfId="0" applyFont="1" applyFill="1" applyBorder="1" applyAlignment="1">
      <alignment vertical="center" wrapText="1"/>
    </xf>
    <xf numFmtId="0" fontId="3" fillId="8" borderId="17" xfId="0" applyFont="1" applyFill="1" applyBorder="1" applyAlignment="1">
      <alignment vertical="center" wrapText="1"/>
    </xf>
    <xf numFmtId="0" fontId="3" fillId="7" borderId="17" xfId="0" applyFont="1" applyFill="1" applyBorder="1"/>
    <xf numFmtId="0" fontId="14" fillId="0" borderId="0" xfId="0" applyFont="1" applyAlignment="1">
      <alignment horizontal="center"/>
    </xf>
    <xf numFmtId="0" fontId="14"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2" fillId="0" borderId="25" xfId="0" applyFont="1" applyBorder="1" applyAlignment="1">
      <alignment vertical="center" wrapText="1"/>
    </xf>
    <xf numFmtId="0" fontId="0" fillId="0" borderId="25" xfId="0" applyBorder="1"/>
    <xf numFmtId="0" fontId="22" fillId="0" borderId="24" xfId="0" applyFont="1" applyBorder="1" applyAlignment="1">
      <alignment horizontal="center" vertical="center"/>
    </xf>
    <xf numFmtId="0" fontId="0" fillId="0" borderId="25" xfId="0" applyFont="1" applyBorder="1" applyAlignment="1">
      <alignment horizontal="center" vertical="center"/>
    </xf>
    <xf numFmtId="0" fontId="23" fillId="0" borderId="0" xfId="0" applyFont="1" applyAlignment="1">
      <alignment horizontal="center"/>
    </xf>
    <xf numFmtId="0" fontId="23" fillId="0" borderId="0" xfId="0" applyFont="1" applyAlignment="1">
      <alignment horizontal="center" vertical="center"/>
    </xf>
    <xf numFmtId="0" fontId="6" fillId="5" borderId="16" xfId="0" applyFont="1" applyFill="1" applyBorder="1" applyAlignment="1">
      <alignment vertical="top"/>
    </xf>
    <xf numFmtId="0" fontId="22" fillId="0" borderId="25" xfId="0" applyFont="1" applyBorder="1" applyAlignment="1">
      <alignment horizontal="left" vertical="center" wrapText="1"/>
    </xf>
    <xf numFmtId="0" fontId="22" fillId="0" borderId="25"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0" xfId="0" applyFont="1"/>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21" fillId="0" borderId="0" xfId="0" applyFont="1" applyAlignment="1">
      <alignment horizontal="center" vertical="center"/>
    </xf>
    <xf numFmtId="0" fontId="7" fillId="0" borderId="19" xfId="0" applyFont="1" applyBorder="1" applyAlignment="1">
      <alignment horizontal="left" vertical="center" wrapText="1"/>
    </xf>
    <xf numFmtId="0" fontId="21" fillId="0" borderId="0" xfId="0" applyFont="1" applyAlignment="1">
      <alignment horizontal="center" vertical="center"/>
    </xf>
    <xf numFmtId="0" fontId="12" fillId="4" borderId="14" xfId="0" applyFont="1" applyFill="1" applyBorder="1" applyAlignment="1">
      <alignment vertical="center"/>
    </xf>
    <xf numFmtId="0" fontId="6" fillId="5" borderId="15" xfId="0" applyFont="1" applyFill="1" applyBorder="1" applyAlignment="1">
      <alignment vertical="top"/>
    </xf>
    <xf numFmtId="0" fontId="5" fillId="0" borderId="25" xfId="0" applyFont="1" applyBorder="1" applyAlignment="1">
      <alignment horizontal="center" vertical="top"/>
    </xf>
    <xf numFmtId="0" fontId="28" fillId="0" borderId="25" xfId="0" applyFont="1" applyBorder="1" applyAlignment="1">
      <alignment horizontal="center"/>
    </xf>
    <xf numFmtId="0" fontId="22" fillId="0" borderId="25"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30" fillId="0" borderId="0" xfId="0" applyFont="1" applyAlignment="1">
      <alignment horizontal="center" vertical="center"/>
    </xf>
    <xf numFmtId="0" fontId="5" fillId="0" borderId="24" xfId="0" applyFont="1" applyBorder="1" applyAlignment="1">
      <alignment horizontal="center" vertical="center"/>
    </xf>
    <xf numFmtId="0" fontId="26" fillId="0" borderId="0" xfId="0" applyFont="1" applyAlignment="1">
      <alignment horizontal="center"/>
    </xf>
    <xf numFmtId="0" fontId="23" fillId="0" borderId="19" xfId="0" applyFont="1" applyBorder="1" applyAlignment="1">
      <alignment horizontal="left" vertical="center" wrapText="1"/>
    </xf>
    <xf numFmtId="0" fontId="24" fillId="0" borderId="0" xfId="0" applyFont="1" applyAlignment="1">
      <alignment vertical="top"/>
    </xf>
    <xf numFmtId="0" fontId="24" fillId="5" borderId="16" xfId="0" applyFont="1" applyFill="1" applyBorder="1" applyAlignment="1">
      <alignment vertical="top"/>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0" xfId="0" applyFont="1" applyAlignment="1">
      <alignment horizontal="center" vertical="top"/>
    </xf>
    <xf numFmtId="0" fontId="24" fillId="5" borderId="16" xfId="0" applyFont="1" applyFill="1" applyBorder="1" applyAlignment="1">
      <alignment horizontal="center" vertical="top"/>
    </xf>
    <xf numFmtId="0" fontId="31" fillId="0" borderId="18" xfId="0" applyFont="1" applyBorder="1" applyAlignment="1">
      <alignment horizontal="center"/>
    </xf>
    <xf numFmtId="0" fontId="23" fillId="2" borderId="10" xfId="0" applyFont="1" applyFill="1" applyBorder="1"/>
    <xf numFmtId="0" fontId="23" fillId="2" borderId="10" xfId="0" applyFont="1" applyFill="1" applyBorder="1" applyAlignment="1">
      <alignment horizontal="center" vertical="center"/>
    </xf>
    <xf numFmtId="0" fontId="31" fillId="0" borderId="18" xfId="0" applyFont="1" applyBorder="1" applyAlignment="1">
      <alignment horizontal="center" vertical="center" wrapText="1"/>
    </xf>
    <xf numFmtId="0" fontId="21" fillId="0" borderId="25" xfId="0" applyFont="1" applyBorder="1" applyAlignment="1">
      <alignment vertical="center" wrapText="1"/>
    </xf>
    <xf numFmtId="0" fontId="21" fillId="0" borderId="25" xfId="0" applyFont="1" applyBorder="1"/>
    <xf numFmtId="0" fontId="31" fillId="0" borderId="25" xfId="0" applyFont="1" applyBorder="1" applyAlignment="1">
      <alignment horizontal="center" vertical="top"/>
    </xf>
    <xf numFmtId="0" fontId="5" fillId="0" borderId="25" xfId="0" applyFont="1" applyFill="1" applyBorder="1" applyAlignment="1">
      <alignment vertical="top"/>
    </xf>
    <xf numFmtId="0" fontId="3" fillId="0" borderId="25" xfId="0" applyFont="1" applyFill="1" applyBorder="1" applyAlignment="1">
      <alignment vertical="center" wrapText="1"/>
    </xf>
    <xf numFmtId="0" fontId="0" fillId="0" borderId="25" xfId="0" applyFill="1" applyBorder="1"/>
    <xf numFmtId="0" fontId="32" fillId="4" borderId="16" xfId="0" applyFont="1" applyFill="1" applyBorder="1" applyAlignment="1">
      <alignment vertical="center"/>
    </xf>
    <xf numFmtId="0" fontId="24" fillId="0" borderId="17" xfId="0" applyFont="1" applyFill="1" applyBorder="1" applyAlignment="1">
      <alignment vertical="center" wrapText="1"/>
    </xf>
    <xf numFmtId="0" fontId="24" fillId="0" borderId="18" xfId="0" applyFont="1" applyFill="1" applyBorder="1" applyAlignment="1">
      <alignment vertical="center" wrapText="1"/>
    </xf>
    <xf numFmtId="0" fontId="24" fillId="0" borderId="0" xfId="0" applyFont="1" applyAlignment="1">
      <alignment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31" fillId="0" borderId="18" xfId="0" applyFont="1" applyBorder="1" applyAlignment="1">
      <alignment horizontal="left" vertical="center"/>
    </xf>
    <xf numFmtId="0" fontId="31" fillId="0" borderId="0" xfId="0" applyFont="1"/>
    <xf numFmtId="0" fontId="11" fillId="0" borderId="25" xfId="0" applyFont="1" applyBorder="1" applyAlignment="1">
      <alignment horizontal="center" vertical="center"/>
    </xf>
    <xf numFmtId="0" fontId="11" fillId="0" borderId="25" xfId="0" applyFont="1" applyBorder="1" applyAlignment="1">
      <alignment horizontal="center" vertical="center" wrapText="1"/>
    </xf>
    <xf numFmtId="0" fontId="21" fillId="0" borderId="25" xfId="0" applyFont="1" applyBorder="1" applyAlignment="1">
      <alignment horizontal="center"/>
    </xf>
    <xf numFmtId="0" fontId="23" fillId="0" borderId="18"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0" xfId="0" applyFont="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1" fillId="0" borderId="0" xfId="0" applyFont="1" applyAlignment="1">
      <alignment horizontal="center" vertical="center"/>
    </xf>
    <xf numFmtId="0" fontId="11" fillId="0" borderId="25" xfId="0" applyFont="1" applyBorder="1" applyAlignment="1">
      <alignment horizontal="center"/>
    </xf>
    <xf numFmtId="0" fontId="1" fillId="0" borderId="0" xfId="0" applyFont="1"/>
    <xf numFmtId="0" fontId="33" fillId="0" borderId="0" xfId="0" applyFont="1" applyAlignment="1">
      <alignment horizontal="center" vertical="center"/>
    </xf>
    <xf numFmtId="0" fontId="34" fillId="6" borderId="0" xfId="0" applyFont="1" applyFill="1" applyAlignment="1">
      <alignment horizontal="center" vertical="center"/>
    </xf>
    <xf numFmtId="0" fontId="35" fillId="0" borderId="0" xfId="0" applyFont="1" applyAlignment="1">
      <alignment horizontal="center" vertical="center"/>
    </xf>
    <xf numFmtId="0" fontId="31" fillId="0" borderId="0" xfId="0" applyFont="1" applyAlignment="1">
      <alignment horizontal="center" vertical="center"/>
    </xf>
    <xf numFmtId="0" fontId="36" fillId="0" borderId="0" xfId="0" applyFont="1" applyAlignment="1">
      <alignment horizontal="center" vertical="center"/>
    </xf>
    <xf numFmtId="0" fontId="0" fillId="0" borderId="0" xfId="0" applyAlignment="1">
      <alignment horizontal="center"/>
    </xf>
    <xf numFmtId="0" fontId="26" fillId="0" borderId="0" xfId="0" applyFont="1" applyAlignment="1">
      <alignment horizontal="center" vertical="center"/>
    </xf>
    <xf numFmtId="0" fontId="37" fillId="0" borderId="0" xfId="0" applyFont="1"/>
    <xf numFmtId="0" fontId="3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43" fillId="10" borderId="0" xfId="0" applyFont="1" applyFill="1" applyBorder="1" applyAlignment="1">
      <alignment horizontal="centerContinuous"/>
    </xf>
    <xf numFmtId="0" fontId="41" fillId="10" borderId="0" xfId="0" applyFont="1" applyFill="1" applyBorder="1" applyAlignment="1">
      <alignment horizontal="center"/>
    </xf>
    <xf numFmtId="0" fontId="1" fillId="10" borderId="0" xfId="0" applyFont="1" applyFill="1"/>
    <xf numFmtId="0" fontId="26" fillId="10" borderId="0" xfId="0" applyFont="1" applyFill="1" applyBorder="1" applyAlignment="1">
      <alignment horizontal="centerContinuous"/>
    </xf>
    <xf numFmtId="0" fontId="39" fillId="10" borderId="0" xfId="0" applyFont="1" applyFill="1" applyBorder="1" applyAlignment="1">
      <alignment horizontal="center"/>
    </xf>
    <xf numFmtId="0" fontId="0" fillId="10" borderId="0" xfId="0" applyFill="1" applyBorder="1"/>
    <xf numFmtId="0" fontId="40" fillId="10" borderId="0" xfId="0" applyFont="1" applyFill="1" applyBorder="1" applyAlignment="1">
      <alignment horizontal="center"/>
    </xf>
    <xf numFmtId="0" fontId="37" fillId="10" borderId="0" xfId="0" applyFont="1" applyFill="1"/>
    <xf numFmtId="0" fontId="44" fillId="10" borderId="0" xfId="0" applyFont="1" applyFill="1" applyBorder="1"/>
    <xf numFmtId="0" fontId="44" fillId="10" borderId="0" xfId="0" applyFont="1" applyFill="1" applyBorder="1" applyAlignment="1">
      <alignment horizontal="center"/>
    </xf>
    <xf numFmtId="0" fontId="0" fillId="10" borderId="0" xfId="0" applyFill="1"/>
    <xf numFmtId="0" fontId="38" fillId="10" borderId="0" xfId="0" applyFont="1" applyFill="1" applyBorder="1" applyAlignment="1">
      <alignment horizontal="center" vertical="center" wrapText="1"/>
    </xf>
    <xf numFmtId="0" fontId="38" fillId="1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Alignment="1">
      <alignment horizontal="center" vertical="center"/>
    </xf>
    <xf numFmtId="0" fontId="46" fillId="9" borderId="0" xfId="0" applyFont="1" applyFill="1" applyBorder="1" applyAlignment="1">
      <alignment horizontal="center" vertical="center"/>
    </xf>
    <xf numFmtId="0" fontId="46" fillId="8" borderId="0" xfId="0" applyFont="1" applyFill="1" applyBorder="1" applyAlignment="1">
      <alignment horizontal="center" vertical="center"/>
    </xf>
    <xf numFmtId="0" fontId="45" fillId="6" borderId="0" xfId="0" applyFont="1" applyFill="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xf>
    <xf numFmtId="2" fontId="29" fillId="0" borderId="26" xfId="0" applyNumberFormat="1" applyFont="1" applyBorder="1" applyAlignment="1">
      <alignment horizontal="center" vertical="center"/>
    </xf>
    <xf numFmtId="0" fontId="49" fillId="6" borderId="0" xfId="0" applyFont="1" applyFill="1" applyAlignment="1">
      <alignment horizontal="center" vertical="center"/>
    </xf>
    <xf numFmtId="2" fontId="5" fillId="0" borderId="26" xfId="0" applyNumberFormat="1" applyFont="1" applyBorder="1" applyAlignment="1">
      <alignment horizontal="center" vertical="center"/>
    </xf>
    <xf numFmtId="2" fontId="22" fillId="0" borderId="26" xfId="0" applyNumberFormat="1" applyFont="1" applyBorder="1" applyAlignment="1">
      <alignment horizontal="center" vertical="center"/>
    </xf>
    <xf numFmtId="2" fontId="22" fillId="0" borderId="26" xfId="0" applyNumberFormat="1" applyFont="1" applyFill="1" applyBorder="1" applyAlignment="1">
      <alignment horizontal="center" vertical="center"/>
    </xf>
    <xf numFmtId="2" fontId="50" fillId="6" borderId="0" xfId="0" applyNumberFormat="1" applyFont="1" applyFill="1" applyAlignment="1">
      <alignment horizontal="left"/>
    </xf>
    <xf numFmtId="2" fontId="51" fillId="0" borderId="0" xfId="0" applyNumberFormat="1" applyFont="1" applyAlignment="1">
      <alignment horizontal="center"/>
    </xf>
    <xf numFmtId="2" fontId="45" fillId="0" borderId="0" xfId="0" applyNumberFormat="1" applyFont="1" applyFill="1" applyBorder="1" applyAlignment="1">
      <alignment horizontal="center" vertical="center"/>
    </xf>
    <xf numFmtId="0" fontId="4" fillId="0" borderId="0" xfId="0" applyFont="1" applyBorder="1"/>
    <xf numFmtId="0" fontId="4" fillId="0" borderId="0" xfId="0" applyFont="1" applyBorder="1" applyAlignment="1">
      <alignment horizontal="left" vertical="center" wrapText="1"/>
    </xf>
    <xf numFmtId="0" fontId="4" fillId="0" borderId="0" xfId="0" applyFont="1" applyBorder="1" applyAlignment="1">
      <alignment vertical="top"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54" fillId="0" borderId="0" xfId="0" applyFont="1" applyAlignment="1">
      <alignment vertical="center" wrapText="1"/>
    </xf>
    <xf numFmtId="0" fontId="0" fillId="0" borderId="0" xfId="0" applyAlignment="1">
      <alignment horizontal="left"/>
    </xf>
    <xf numFmtId="0" fontId="22" fillId="0" borderId="0" xfId="0" applyFont="1" applyFill="1" applyBorder="1" applyAlignment="1">
      <alignment horizontal="left" vertical="center"/>
    </xf>
    <xf numFmtId="0" fontId="22" fillId="0" borderId="0" xfId="0" applyFont="1" applyAlignment="1">
      <alignment vertical="top"/>
    </xf>
    <xf numFmtId="0" fontId="52" fillId="0" borderId="0" xfId="0" applyFont="1" applyFill="1" applyBorder="1" applyAlignment="1">
      <alignment vertical="center"/>
    </xf>
    <xf numFmtId="0" fontId="4" fillId="0" borderId="0" xfId="0" applyFont="1" applyBorder="1" applyAlignment="1">
      <alignment horizontal="left" vertical="center" wrapText="1"/>
    </xf>
    <xf numFmtId="0" fontId="54" fillId="0" borderId="0" xfId="0" applyFont="1" applyAlignment="1">
      <alignment horizontal="left" vertical="center" wrapText="1"/>
    </xf>
    <xf numFmtId="0" fontId="4" fillId="0" borderId="0" xfId="0" applyFont="1" applyBorder="1" applyAlignment="1">
      <alignment horizontal="left" vertical="center"/>
    </xf>
    <xf numFmtId="0" fontId="21" fillId="0" borderId="0" xfId="0" applyFont="1"/>
    <xf numFmtId="0" fontId="55" fillId="0" borderId="0" xfId="0" applyFont="1" applyAlignment="1">
      <alignment horizontal="left"/>
    </xf>
    <xf numFmtId="0" fontId="55" fillId="0" borderId="0" xfId="0" applyFont="1" applyBorder="1" applyAlignment="1">
      <alignment vertical="center"/>
    </xf>
    <xf numFmtId="0" fontId="5" fillId="0" borderId="24" xfId="0" applyFont="1" applyBorder="1" applyAlignment="1">
      <alignment horizontal="left" vertical="center" wrapText="1"/>
    </xf>
    <xf numFmtId="0" fontId="4" fillId="0" borderId="0" xfId="0" applyFont="1" applyBorder="1" applyAlignment="1">
      <alignment horizontal="left" vertical="top" wrapText="1"/>
    </xf>
    <xf numFmtId="0" fontId="19" fillId="4" borderId="27" xfId="0" applyFont="1" applyFill="1" applyBorder="1" applyAlignment="1">
      <alignment vertical="center"/>
    </xf>
    <xf numFmtId="0" fontId="19" fillId="4" borderId="28" xfId="0" applyFont="1" applyFill="1" applyBorder="1" applyAlignment="1">
      <alignment vertical="center"/>
    </xf>
    <xf numFmtId="0" fontId="19" fillId="4" borderId="28" xfId="0" applyFont="1" applyFill="1" applyBorder="1" applyAlignment="1">
      <alignment horizontal="left" vertical="center"/>
    </xf>
    <xf numFmtId="0" fontId="19" fillId="4" borderId="29" xfId="0" applyFont="1" applyFill="1" applyBorder="1" applyAlignment="1">
      <alignment vertical="center"/>
    </xf>
    <xf numFmtId="0" fontId="4" fillId="0" borderId="31" xfId="0" applyFont="1" applyBorder="1" applyAlignment="1">
      <alignment vertical="center"/>
    </xf>
    <xf numFmtId="0" fontId="0" fillId="0" borderId="33" xfId="0" applyBorder="1"/>
    <xf numFmtId="0" fontId="4" fillId="0" borderId="33" xfId="0" applyFont="1" applyBorder="1"/>
    <xf numFmtId="0" fontId="4" fillId="0" borderId="34" xfId="0" applyFont="1" applyBorder="1" applyAlignment="1">
      <alignment vertical="center"/>
    </xf>
    <xf numFmtId="0" fontId="4" fillId="0" borderId="30" xfId="0" applyFont="1" applyBorder="1" applyAlignment="1">
      <alignment horizontal="left" vertical="top"/>
    </xf>
    <xf numFmtId="0" fontId="4" fillId="0" borderId="0"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27" xfId="0" applyFont="1" applyBorder="1" applyAlignment="1">
      <alignment horizontal="left" vertical="top"/>
    </xf>
    <xf numFmtId="0" fontId="4" fillId="0" borderId="28" xfId="0" applyFont="1" applyBorder="1" applyAlignment="1">
      <alignment horizontal="left" vertical="top"/>
    </xf>
    <xf numFmtId="0" fontId="0" fillId="0" borderId="28" xfId="0" applyBorder="1"/>
    <xf numFmtId="0" fontId="4" fillId="0" borderId="28" xfId="0" applyFont="1" applyBorder="1"/>
    <xf numFmtId="0" fontId="4" fillId="0" borderId="29" xfId="0" applyFont="1" applyBorder="1" applyAlignment="1">
      <alignment vertical="center"/>
    </xf>
    <xf numFmtId="0" fontId="52" fillId="6" borderId="0" xfId="0" applyFont="1" applyFill="1" applyBorder="1" applyAlignment="1">
      <alignment vertical="top"/>
    </xf>
    <xf numFmtId="0" fontId="4" fillId="8" borderId="0" xfId="0" applyFont="1" applyFill="1" applyBorder="1" applyAlignment="1">
      <alignment vertical="top"/>
    </xf>
    <xf numFmtId="0" fontId="4" fillId="9" borderId="0" xfId="0" applyFont="1" applyFill="1" applyBorder="1" applyAlignment="1">
      <alignment vertical="top"/>
    </xf>
    <xf numFmtId="0" fontId="24" fillId="7" borderId="18" xfId="0" applyFont="1" applyFill="1" applyBorder="1" applyAlignment="1">
      <alignment horizontal="center" vertical="center" wrapText="1"/>
    </xf>
    <xf numFmtId="0" fontId="0" fillId="7" borderId="0" xfId="0" applyFill="1" applyBorder="1"/>
    <xf numFmtId="0" fontId="14" fillId="7" borderId="0" xfId="0" applyFont="1" applyFill="1" applyAlignment="1">
      <alignment horizontal="center" vertical="center"/>
    </xf>
    <xf numFmtId="0" fontId="14" fillId="7" borderId="0" xfId="0" applyFont="1" applyFill="1"/>
    <xf numFmtId="0" fontId="14" fillId="7" borderId="0" xfId="0" applyFont="1" applyFill="1" applyAlignment="1">
      <alignment horizontal="center"/>
    </xf>
    <xf numFmtId="0" fontId="0" fillId="7" borderId="0" xfId="0" applyFill="1"/>
    <xf numFmtId="0" fontId="55" fillId="0" borderId="0" xfId="0" applyFont="1"/>
    <xf numFmtId="0" fontId="53" fillId="0" borderId="0" xfId="0" applyFont="1" applyAlignment="1">
      <alignment horizontal="center" vertical="center"/>
    </xf>
    <xf numFmtId="0" fontId="14" fillId="0" borderId="0" xfId="0" applyFont="1" applyFill="1"/>
    <xf numFmtId="0" fontId="18" fillId="0" borderId="10" xfId="0" applyFont="1" applyFill="1" applyBorder="1" applyAlignment="1">
      <alignment horizontal="left" vertical="center"/>
    </xf>
    <xf numFmtId="0" fontId="53" fillId="0" borderId="0" xfId="0" applyFont="1" applyAlignment="1">
      <alignment horizontal="justify" vertical="center"/>
    </xf>
    <xf numFmtId="0" fontId="53" fillId="0" borderId="0" xfId="0" applyFont="1" applyBorder="1" applyAlignment="1">
      <alignment horizontal="left" vertical="center" wrapText="1"/>
    </xf>
    <xf numFmtId="0" fontId="4" fillId="0" borderId="0" xfId="0" applyFont="1" applyBorder="1" applyAlignment="1">
      <alignment horizontal="left" vertical="center" wrapText="1"/>
    </xf>
    <xf numFmtId="0" fontId="54" fillId="0" borderId="0" xfId="0" applyFont="1" applyAlignment="1">
      <alignment horizontal="left" vertical="center" wrapText="1"/>
    </xf>
    <xf numFmtId="0" fontId="20" fillId="0" borderId="0" xfId="0" applyFont="1" applyBorder="1" applyAlignment="1">
      <alignment vertical="top" wrapText="1"/>
    </xf>
    <xf numFmtId="0" fontId="0" fillId="0" borderId="0" xfId="0" applyBorder="1" applyAlignment="1">
      <alignment vertical="top" wrapText="1"/>
    </xf>
    <xf numFmtId="0" fontId="8" fillId="3" borderId="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21" fillId="0" borderId="0" xfId="0" applyFont="1" applyAlignment="1">
      <alignment horizontal="center" vertical="center"/>
    </xf>
    <xf numFmtId="0" fontId="7" fillId="0" borderId="11" xfId="0" applyFont="1" applyBorder="1" applyAlignment="1">
      <alignment horizontal="left" vertical="center" wrapText="1"/>
    </xf>
    <xf numFmtId="0" fontId="0" fillId="0" borderId="13" xfId="0"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Fill="1" applyBorder="1" applyAlignment="1">
      <alignment horizontal="left" vertical="center" wrapText="1"/>
    </xf>
    <xf numFmtId="0" fontId="0" fillId="0" borderId="12" xfId="0" applyBorder="1" applyAlignment="1"/>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0" fillId="0" borderId="12" xfId="0" applyBorder="1" applyAlignment="1">
      <alignment horizontal="left"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0" fillId="0" borderId="12" xfId="0"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50"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8" xfId="0" applyFont="1" applyBorder="1" applyAlignment="1">
      <alignment horizontal="center" vertical="center"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0" fontId="34" fillId="6" borderId="0" xfId="0" applyFont="1" applyFill="1" applyAlignment="1">
      <alignment horizontal="center" vertical="center"/>
    </xf>
    <xf numFmtId="2" fontId="50" fillId="6" borderId="0" xfId="0" applyNumberFormat="1" applyFont="1" applyFill="1" applyAlignment="1">
      <alignment horizontal="center"/>
    </xf>
  </cellXfs>
  <cellStyles count="1">
    <cellStyle name="Normal" xfId="0" builtinId="0"/>
  </cellStyles>
  <dxfs count="18">
    <dxf>
      <font>
        <strike val="0"/>
        <color theme="3" tint="0.79998168889431442"/>
      </font>
    </dxf>
    <dxf>
      <font>
        <strike val="0"/>
        <color theme="0"/>
      </font>
    </dxf>
    <dxf>
      <font>
        <strike val="0"/>
        <color theme="0"/>
      </font>
      <numFmt numFmtId="0" formatCode="General"/>
    </dxf>
    <dxf>
      <numFmt numFmtId="1" formatCode="0"/>
    </dxf>
    <dxf>
      <font>
        <strike val="0"/>
        <color theme="0"/>
      </font>
    </dxf>
    <dxf>
      <font>
        <strike val="0"/>
        <color theme="0"/>
      </font>
      <numFmt numFmtId="0" formatCode="General"/>
    </dxf>
    <dxf>
      <numFmt numFmtId="1" formatCode="0"/>
    </dxf>
    <dxf>
      <font>
        <strike val="0"/>
        <color theme="0"/>
      </font>
      <numFmt numFmtId="0" formatCode="General"/>
    </dxf>
    <dxf>
      <numFmt numFmtId="1" formatCode="0"/>
    </dxf>
    <dxf>
      <font>
        <strike val="0"/>
        <color theme="0"/>
      </font>
      <numFmt numFmtId="0" formatCode="General"/>
    </dxf>
    <dxf>
      <numFmt numFmtId="1" formatCode="0"/>
    </dxf>
    <dxf>
      <font>
        <strike val="0"/>
        <color theme="0"/>
      </font>
    </dxf>
    <dxf>
      <font>
        <strike val="0"/>
        <color theme="0"/>
      </font>
    </dxf>
    <dxf>
      <font>
        <strike val="0"/>
        <color theme="0"/>
      </font>
    </dxf>
    <dxf>
      <font>
        <strike val="0"/>
        <u val="none"/>
        <color theme="0"/>
      </font>
    </dxf>
    <dxf>
      <font>
        <color theme="0"/>
      </font>
    </dxf>
    <dxf>
      <font>
        <strike val="0"/>
        <color theme="0"/>
      </font>
      <numFmt numFmtId="0" formatCode="General"/>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72788696412677"/>
          <c:y val="5.4047920492600196E-2"/>
          <c:w val="0.6090284659288544"/>
          <c:h val="0.93238261883931173"/>
        </c:manualLayout>
      </c:layout>
      <c:radarChart>
        <c:radarStyle val="filled"/>
        <c:varyColors val="0"/>
        <c:ser>
          <c:idx val="0"/>
          <c:order val="0"/>
          <c:tx>
            <c:v>Leader</c:v>
          </c:tx>
          <c:spPr>
            <a:solidFill>
              <a:schemeClr val="tx1"/>
            </a:solidFill>
            <a:ln w="50800">
              <a:solidFill>
                <a:schemeClr val="tx2">
                  <a:lumMod val="75000"/>
                  <a:alpha val="30000"/>
                </a:schemeClr>
              </a:solidFill>
            </a:ln>
            <a:effectLst/>
          </c:spPr>
          <c:val>
            <c:numRef>
              <c:f>Summary!$C$56:$C$65</c:f>
              <c:numCache>
                <c:formatCode>General</c:formatCode>
                <c:ptCount val="10"/>
                <c:pt idx="0">
                  <c:v>100</c:v>
                </c:pt>
                <c:pt idx="1">
                  <c:v>100</c:v>
                </c:pt>
                <c:pt idx="2">
                  <c:v>100</c:v>
                </c:pt>
                <c:pt idx="3">
                  <c:v>100</c:v>
                </c:pt>
                <c:pt idx="4">
                  <c:v>100</c:v>
                </c:pt>
                <c:pt idx="5">
                  <c:v>100</c:v>
                </c:pt>
                <c:pt idx="6">
                  <c:v>100</c:v>
                </c:pt>
                <c:pt idx="7">
                  <c:v>100</c:v>
                </c:pt>
                <c:pt idx="8">
                  <c:v>100</c:v>
                </c:pt>
                <c:pt idx="9">
                  <c:v>100</c:v>
                </c:pt>
              </c:numCache>
            </c:numRef>
          </c:val>
          <c:extLst>
            <c:ext xmlns:c16="http://schemas.microsoft.com/office/drawing/2014/chart" uri="{C3380CC4-5D6E-409C-BE32-E72D297353CC}">
              <c16:uniqueId val="{00000000-EA29-9C47-AFF4-55E9DF1F810D}"/>
            </c:ext>
          </c:extLst>
        </c:ser>
        <c:ser>
          <c:idx val="1"/>
          <c:order val="1"/>
          <c:tx>
            <c:v>Advanced</c:v>
          </c:tx>
          <c:spPr>
            <a:solidFill>
              <a:schemeClr val="tx2">
                <a:lumMod val="20000"/>
                <a:lumOff val="80000"/>
              </a:schemeClr>
            </a:solidFill>
            <a:ln w="50800">
              <a:solidFill>
                <a:schemeClr val="tx2">
                  <a:lumMod val="40000"/>
                  <a:lumOff val="60000"/>
                  <a:alpha val="30000"/>
                </a:schemeClr>
              </a:solidFill>
            </a:ln>
            <a:effectLst/>
          </c:spPr>
          <c:val>
            <c:numRef>
              <c:f>Summary!$D$56:$D$65</c:f>
              <c:numCache>
                <c:formatCode>General</c:formatCode>
                <c:ptCount val="10"/>
                <c:pt idx="0">
                  <c:v>70</c:v>
                </c:pt>
                <c:pt idx="1">
                  <c:v>70</c:v>
                </c:pt>
                <c:pt idx="2">
                  <c:v>70</c:v>
                </c:pt>
                <c:pt idx="3">
                  <c:v>70</c:v>
                </c:pt>
                <c:pt idx="4">
                  <c:v>70</c:v>
                </c:pt>
                <c:pt idx="5">
                  <c:v>70</c:v>
                </c:pt>
                <c:pt idx="6">
                  <c:v>70</c:v>
                </c:pt>
                <c:pt idx="7">
                  <c:v>70</c:v>
                </c:pt>
                <c:pt idx="8">
                  <c:v>70</c:v>
                </c:pt>
                <c:pt idx="9">
                  <c:v>70</c:v>
                </c:pt>
              </c:numCache>
            </c:numRef>
          </c:val>
          <c:extLst>
            <c:ext xmlns:c16="http://schemas.microsoft.com/office/drawing/2014/chart" uri="{C3380CC4-5D6E-409C-BE32-E72D297353CC}">
              <c16:uniqueId val="{00000001-EA29-9C47-AFF4-55E9DF1F810D}"/>
            </c:ext>
          </c:extLst>
        </c:ser>
        <c:ser>
          <c:idx val="2"/>
          <c:order val="2"/>
          <c:tx>
            <c:v>Beginner</c:v>
          </c:tx>
          <c:spPr>
            <a:solidFill>
              <a:schemeClr val="tx2"/>
            </a:solidFill>
            <a:ln w="50800">
              <a:solidFill>
                <a:schemeClr val="accent3">
                  <a:alpha val="30000"/>
                </a:schemeClr>
              </a:solidFill>
            </a:ln>
            <a:effectLst/>
          </c:spPr>
          <c:val>
            <c:numRef>
              <c:f>Summary!$E$56:$E$65</c:f>
              <c:numCache>
                <c:formatCode>General</c:formatCode>
                <c:ptCount val="10"/>
                <c:pt idx="0">
                  <c:v>25</c:v>
                </c:pt>
                <c:pt idx="1">
                  <c:v>25</c:v>
                </c:pt>
                <c:pt idx="2">
                  <c:v>25</c:v>
                </c:pt>
                <c:pt idx="3">
                  <c:v>25</c:v>
                </c:pt>
                <c:pt idx="4">
                  <c:v>25</c:v>
                </c:pt>
                <c:pt idx="5">
                  <c:v>25</c:v>
                </c:pt>
                <c:pt idx="6">
                  <c:v>25</c:v>
                </c:pt>
                <c:pt idx="7">
                  <c:v>25</c:v>
                </c:pt>
                <c:pt idx="8">
                  <c:v>25</c:v>
                </c:pt>
                <c:pt idx="9">
                  <c:v>25</c:v>
                </c:pt>
              </c:numCache>
            </c:numRef>
          </c:val>
          <c:extLst>
            <c:ext xmlns:c16="http://schemas.microsoft.com/office/drawing/2014/chart" uri="{C3380CC4-5D6E-409C-BE32-E72D297353CC}">
              <c16:uniqueId val="{00000002-EA29-9C47-AFF4-55E9DF1F810D}"/>
            </c:ext>
          </c:extLst>
        </c:ser>
        <c:ser>
          <c:idx val="3"/>
          <c:order val="3"/>
          <c:spPr>
            <a:solidFill>
              <a:schemeClr val="accent4">
                <a:alpha val="10196"/>
              </a:schemeClr>
            </a:solidFill>
            <a:ln w="50800">
              <a:solidFill>
                <a:schemeClr val="accent4">
                  <a:alpha val="30000"/>
                </a:schemeClr>
              </a:solidFill>
            </a:ln>
            <a:effectLst/>
          </c:spPr>
          <c:val>
            <c:numRef>
              <c:f>Summary!$F$56:$F$65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EA29-9C47-AFF4-55E9DF1F810D}"/>
            </c:ext>
          </c:extLst>
        </c:ser>
        <c:ser>
          <c:idx val="4"/>
          <c:order val="4"/>
          <c:tx>
            <c:v>Results</c:v>
          </c:tx>
          <c:spPr>
            <a:noFill/>
            <a:ln w="76200" cap="flat" cmpd="sng" algn="ctr">
              <a:solidFill>
                <a:srgbClr val="002060"/>
              </a:solidFill>
              <a:prstDash val="solid"/>
              <a:round/>
              <a:headEnd type="none" w="med" len="med"/>
              <a:tailEnd type="none" w="med" len="med"/>
            </a:ln>
            <a:effectLst/>
          </c:spPr>
          <c:dLbls>
            <c:dLbl>
              <c:idx val="0"/>
              <c:layout>
                <c:manualLayout>
                  <c:x val="0"/>
                  <c:y val="7.8917430396979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8A-9B4C-A249-2F5FF942B538}"/>
                </c:ext>
              </c:extLst>
            </c:dLbl>
            <c:dLbl>
              <c:idx val="1"/>
              <c:layout>
                <c:manualLayout>
                  <c:x val="-1.4737564494756559E-2"/>
                  <c:y val="7.0496809628925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8A-9B4C-A249-2F5FF942B538}"/>
                </c:ext>
              </c:extLst>
            </c:dLbl>
            <c:dLbl>
              <c:idx val="2"/>
              <c:layout>
                <c:manualLayout>
                  <c:x val="-2.947155079623353E-2"/>
                  <c:y val="2.5366316913314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8A-9B4C-A249-2F5FF942B538}"/>
                </c:ext>
              </c:extLst>
            </c:dLbl>
            <c:dLbl>
              <c:idx val="3"/>
              <c:layout>
                <c:manualLayout>
                  <c:x val="-3.4108698910866035E-2"/>
                  <c:y val="-2.468893182991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8A-9B4C-A249-2F5FF942B538}"/>
                </c:ext>
              </c:extLst>
            </c:dLbl>
            <c:dLbl>
              <c:idx val="4"/>
              <c:layout>
                <c:manualLayout>
                  <c:x val="-1.7031971615661754E-2"/>
                  <c:y val="-6.4249982025830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8A-9B4C-A249-2F5FF942B538}"/>
                </c:ext>
              </c:extLst>
            </c:dLbl>
            <c:dLbl>
              <c:idx val="5"/>
              <c:layout>
                <c:manualLayout>
                  <c:x val="8.6681031753628023E-4"/>
                  <c:y val="-8.4554389711049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8A-9B4C-A249-2F5FF942B538}"/>
                </c:ext>
              </c:extLst>
            </c:dLbl>
            <c:dLbl>
              <c:idx val="6"/>
              <c:layout>
                <c:manualLayout>
                  <c:x val="2.0219090095810782E-2"/>
                  <c:y val="-6.2788005729489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8A-9B4C-A249-2F5FF942B538}"/>
                </c:ext>
              </c:extLst>
            </c:dLbl>
            <c:dLbl>
              <c:idx val="7"/>
              <c:layout>
                <c:manualLayout>
                  <c:x val="3.4961349473963302E-2"/>
                  <c:y val="-2.3111533187686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8A-9B4C-A249-2F5FF942B538}"/>
                </c:ext>
              </c:extLst>
            </c:dLbl>
            <c:dLbl>
              <c:idx val="8"/>
              <c:layout>
                <c:manualLayout>
                  <c:x val="3.6117096564011679E-2"/>
                  <c:y val="2.36752291190937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8A-9B4C-A249-2F5FF942B538}"/>
                </c:ext>
              </c:extLst>
            </c:dLbl>
            <c:dLbl>
              <c:idx val="9"/>
              <c:layout>
                <c:manualLayout>
                  <c:x val="2.1670257938406923E-2"/>
                  <c:y val="6.7079815837432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8A-9B4C-A249-2F5FF942B538}"/>
                </c:ext>
              </c:extLst>
            </c:dLbl>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chemeClr val="accent4">
                        <a:lumMod val="10000"/>
                      </a:schemeClr>
                    </a:solidFill>
                    <a:latin typeface="+mn-lt"/>
                    <a:ea typeface="+mn-ea"/>
                    <a:cs typeface="+mn-cs"/>
                  </a:defRPr>
                </a:pPr>
                <a:endParaRPr lang="en-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val>
            <c:numRef>
              <c:f>Summary!$G$56:$G$65</c:f>
              <c:numCache>
                <c:formatCode>0.00</c:formatCode>
                <c:ptCount val="10"/>
                <c:pt idx="0">
                  <c:v>#N/A</c:v>
                </c:pt>
                <c:pt idx="1">
                  <c:v>#N/A</c:v>
                </c:pt>
                <c:pt idx="2">
                  <c:v>#N/A</c:v>
                </c:pt>
                <c:pt idx="3">
                  <c:v>#N/A</c:v>
                </c:pt>
                <c:pt idx="4" formatCode="General">
                  <c:v>#N/A</c:v>
                </c:pt>
                <c:pt idx="5">
                  <c:v>#N/A</c:v>
                </c:pt>
                <c:pt idx="6">
                  <c:v>#N/A</c:v>
                </c:pt>
                <c:pt idx="7">
                  <c:v>#N/A</c:v>
                </c:pt>
                <c:pt idx="8">
                  <c:v>#N/A</c:v>
                </c:pt>
                <c:pt idx="9">
                  <c:v>#N/A</c:v>
                </c:pt>
              </c:numCache>
            </c:numRef>
          </c:val>
          <c:extLst>
            <c:ext xmlns:c16="http://schemas.microsoft.com/office/drawing/2014/chart" uri="{C3380CC4-5D6E-409C-BE32-E72D297353CC}">
              <c16:uniqueId val="{00000004-EA29-9C47-AFF4-55E9DF1F810D}"/>
            </c:ext>
          </c:extLst>
        </c:ser>
        <c:dLbls>
          <c:showLegendKey val="0"/>
          <c:showVal val="0"/>
          <c:showCatName val="0"/>
          <c:showSerName val="0"/>
          <c:showPercent val="0"/>
          <c:showBubbleSize val="0"/>
        </c:dLbls>
        <c:axId val="504535728"/>
        <c:axId val="447500256"/>
      </c:radarChart>
      <c:catAx>
        <c:axId val="504535728"/>
        <c:scaling>
          <c:orientation val="minMax"/>
        </c:scaling>
        <c:delete val="1"/>
        <c:axPos val="b"/>
        <c:majorTickMark val="none"/>
        <c:minorTickMark val="none"/>
        <c:tickLblPos val="nextTo"/>
        <c:crossAx val="447500256"/>
        <c:crosses val="autoZero"/>
        <c:auto val="1"/>
        <c:lblAlgn val="ctr"/>
        <c:lblOffset val="100"/>
        <c:noMultiLvlLbl val="0"/>
      </c:catAx>
      <c:valAx>
        <c:axId val="447500256"/>
        <c:scaling>
          <c:orientation val="minMax"/>
        </c:scaling>
        <c:delete val="1"/>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crossAx val="504535728"/>
        <c:crosses val="autoZero"/>
        <c:crossBetween val="between"/>
      </c:valAx>
      <c:spPr>
        <a:solidFill>
          <a:sysClr val="window" lastClr="FFFFFF"/>
        </a:solidFill>
        <a:ln>
          <a:noFill/>
        </a:ln>
        <a:effectLst/>
      </c:spPr>
    </c:plotArea>
    <c:legend>
      <c:legendPos val="r"/>
      <c:legendEntry>
        <c:idx val="0"/>
        <c:txPr>
          <a:bodyPr rot="0" spcFirstLastPara="1" vertOverflow="ellipsis" vert="horz" wrap="square" anchor="ctr" anchorCtr="1"/>
          <a:lstStyle/>
          <a:p>
            <a:pPr>
              <a:defRPr sz="5000" b="0" i="0" u="none" strike="noStrike" kern="1200" baseline="0">
                <a:solidFill>
                  <a:schemeClr val="dk1">
                    <a:lumMod val="50000"/>
                    <a:lumOff val="50000"/>
                  </a:schemeClr>
                </a:solidFill>
                <a:latin typeface="+mn-lt"/>
                <a:ea typeface="+mn-ea"/>
                <a:cs typeface="+mn-cs"/>
              </a:defRPr>
            </a:pPr>
            <a:endParaRPr lang="en-FR"/>
          </a:p>
        </c:txPr>
      </c:legendEntry>
      <c:legendEntry>
        <c:idx val="1"/>
        <c:txPr>
          <a:bodyPr rot="0" spcFirstLastPara="1" vertOverflow="ellipsis" vert="horz" wrap="square" anchor="ctr" anchorCtr="1"/>
          <a:lstStyle/>
          <a:p>
            <a:pPr>
              <a:defRPr sz="5000" b="0" i="0" u="none" strike="noStrike" kern="1200" baseline="0">
                <a:solidFill>
                  <a:schemeClr val="dk1">
                    <a:lumMod val="50000"/>
                    <a:lumOff val="50000"/>
                  </a:schemeClr>
                </a:solidFill>
                <a:latin typeface="+mn-lt"/>
                <a:ea typeface="+mn-ea"/>
                <a:cs typeface="+mn-cs"/>
              </a:defRPr>
            </a:pPr>
            <a:endParaRPr lang="en-FR"/>
          </a:p>
        </c:txPr>
      </c:legendEntry>
      <c:legendEntry>
        <c:idx val="2"/>
        <c:txPr>
          <a:bodyPr rot="0" spcFirstLastPara="1" vertOverflow="ellipsis" vert="horz" wrap="square" anchor="ctr" anchorCtr="1"/>
          <a:lstStyle/>
          <a:p>
            <a:pPr>
              <a:defRPr sz="5000" b="0" i="0" u="none" strike="noStrike" kern="1200" baseline="0">
                <a:solidFill>
                  <a:schemeClr val="dk1">
                    <a:lumMod val="50000"/>
                    <a:lumOff val="50000"/>
                  </a:schemeClr>
                </a:solidFill>
                <a:latin typeface="+mn-lt"/>
                <a:ea typeface="+mn-ea"/>
                <a:cs typeface="+mn-cs"/>
              </a:defRPr>
            </a:pPr>
            <a:endParaRPr lang="en-FR"/>
          </a:p>
        </c:txPr>
      </c:legendEntry>
      <c:legendEntry>
        <c:idx val="3"/>
        <c:delete val="1"/>
      </c:legendEntry>
      <c:legendEntry>
        <c:idx val="4"/>
        <c:delete val="1"/>
      </c:legendEntry>
      <c:layout>
        <c:manualLayout>
          <c:xMode val="edge"/>
          <c:yMode val="edge"/>
          <c:x val="0.8586901371327964"/>
          <c:y val="0.22753278345348582"/>
          <c:w val="0.11661092489144405"/>
          <c:h val="0.501154228156333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FR"/>
        </a:p>
      </c:txPr>
    </c:legend>
    <c:plotVisOnly val="0"/>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82550</xdr:rowOff>
    </xdr:from>
    <xdr:to>
      <xdr:col>2</xdr:col>
      <xdr:colOff>567793</xdr:colOff>
      <xdr:row>4</xdr:row>
      <xdr:rowOff>72261</xdr:rowOff>
    </xdr:to>
    <xdr:pic>
      <xdr:nvPicPr>
        <xdr:cNvPr id="2" name="Image 4">
          <a:extLst>
            <a:ext uri="{FF2B5EF4-FFF2-40B4-BE49-F238E27FC236}">
              <a16:creationId xmlns:a16="http://schemas.microsoft.com/office/drawing/2014/main" id="{B52768E2-296F-CE48-AA55-C7A800C2719E}"/>
            </a:ext>
          </a:extLst>
        </xdr:cNvPr>
        <xdr:cNvPicPr>
          <a:picLocks noChangeAspect="1"/>
        </xdr:cNvPicPr>
      </xdr:nvPicPr>
      <xdr:blipFill>
        <a:blip xmlns:r="http://schemas.openxmlformats.org/officeDocument/2006/relationships" r:embed="rId1"/>
        <a:stretch>
          <a:fillRect/>
        </a:stretch>
      </xdr:blipFill>
      <xdr:spPr>
        <a:xfrm>
          <a:off x="647700" y="82550"/>
          <a:ext cx="2308303" cy="726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143386</xdr:rowOff>
    </xdr:from>
    <xdr:to>
      <xdr:col>0</xdr:col>
      <xdr:colOff>7006852</xdr:colOff>
      <xdr:row>5</xdr:row>
      <xdr:rowOff>1291360</xdr:rowOff>
    </xdr:to>
    <xdr:pic>
      <xdr:nvPicPr>
        <xdr:cNvPr id="3" name="Image 4">
          <a:extLst>
            <a:ext uri="{FF2B5EF4-FFF2-40B4-BE49-F238E27FC236}">
              <a16:creationId xmlns:a16="http://schemas.microsoft.com/office/drawing/2014/main" id="{A6D47CE3-D4F5-3E4D-A5CD-2BF3C35D623C}"/>
            </a:ext>
          </a:extLst>
        </xdr:cNvPr>
        <xdr:cNvPicPr>
          <a:picLocks noChangeAspect="1"/>
        </xdr:cNvPicPr>
      </xdr:nvPicPr>
      <xdr:blipFill>
        <a:blip xmlns:r="http://schemas.openxmlformats.org/officeDocument/2006/relationships" r:embed="rId1"/>
        <a:stretch>
          <a:fillRect/>
        </a:stretch>
      </xdr:blipFill>
      <xdr:spPr>
        <a:xfrm>
          <a:off x="0" y="143386"/>
          <a:ext cx="6995763" cy="2061513"/>
        </a:xfrm>
        <a:prstGeom prst="rect">
          <a:avLst/>
        </a:prstGeom>
      </xdr:spPr>
    </xdr:pic>
    <xdr:clientData/>
  </xdr:twoCellAnchor>
  <xdr:twoCellAnchor>
    <xdr:from>
      <xdr:col>0</xdr:col>
      <xdr:colOff>0</xdr:colOff>
      <xdr:row>13</xdr:row>
      <xdr:rowOff>123900</xdr:rowOff>
    </xdr:from>
    <xdr:to>
      <xdr:col>31</xdr:col>
      <xdr:colOff>668420</xdr:colOff>
      <xdr:row>121</xdr:row>
      <xdr:rowOff>49637</xdr:rowOff>
    </xdr:to>
    <xdr:graphicFrame macro="">
      <xdr:nvGraphicFramePr>
        <xdr:cNvPr id="19" name="Graphique 18">
          <a:extLst>
            <a:ext uri="{FF2B5EF4-FFF2-40B4-BE49-F238E27FC236}">
              <a16:creationId xmlns:a16="http://schemas.microsoft.com/office/drawing/2014/main" id="{478C550D-802E-B14D-BDB4-4E5BF89C38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14</xdr:col>
      <xdr:colOff>270692</xdr:colOff>
      <xdr:row>24</xdr:row>
      <xdr:rowOff>136042</xdr:rowOff>
    </xdr:from>
    <xdr:to>
      <xdr:col>18</xdr:col>
      <xdr:colOff>943917</xdr:colOff>
      <xdr:row>28</xdr:row>
      <xdr:rowOff>152560</xdr:rowOff>
    </xdr:to>
    <xdr:sp macro="" textlink="">
      <xdr:nvSpPr>
        <xdr:cNvPr id="22" name="ZoneTexte 21">
          <a:extLst>
            <a:ext uri="{FF2B5EF4-FFF2-40B4-BE49-F238E27FC236}">
              <a16:creationId xmlns:a16="http://schemas.microsoft.com/office/drawing/2014/main" id="{572A201F-4B3F-014B-B6A4-F85FA7A3019C}"/>
            </a:ext>
          </a:extLst>
        </xdr:cNvPr>
        <xdr:cNvSpPr txBox="1"/>
      </xdr:nvSpPr>
      <xdr:spPr>
        <a:xfrm>
          <a:off x="26201783" y="8471860"/>
          <a:ext cx="3813589" cy="847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GOVERNANCE</a:t>
          </a:r>
        </a:p>
      </xdr:txBody>
    </xdr:sp>
    <xdr:clientData/>
  </xdr:twoCellAnchor>
  <xdr:twoCellAnchor editAs="absolute">
    <xdr:from>
      <xdr:col>18</xdr:col>
      <xdr:colOff>479070</xdr:colOff>
      <xdr:row>47</xdr:row>
      <xdr:rowOff>11119</xdr:rowOff>
    </xdr:from>
    <xdr:to>
      <xdr:col>21</xdr:col>
      <xdr:colOff>2606159</xdr:colOff>
      <xdr:row>60</xdr:row>
      <xdr:rowOff>216005</xdr:rowOff>
    </xdr:to>
    <xdr:sp macro="" textlink="">
      <xdr:nvSpPr>
        <xdr:cNvPr id="5" name="ZoneTexte 4">
          <a:extLst>
            <a:ext uri="{FF2B5EF4-FFF2-40B4-BE49-F238E27FC236}">
              <a16:creationId xmlns:a16="http://schemas.microsoft.com/office/drawing/2014/main" id="{FC95E83A-BF64-3248-BFA9-D54E6E5A534B}"/>
            </a:ext>
          </a:extLst>
        </xdr:cNvPr>
        <xdr:cNvSpPr txBox="1"/>
      </xdr:nvSpPr>
      <xdr:spPr>
        <a:xfrm>
          <a:off x="29550525" y="12688028"/>
          <a:ext cx="5313634" cy="2606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INTERNAL</a:t>
          </a:r>
          <a:r>
            <a:rPr lang="fr-FR" sz="3600" b="1" baseline="0">
              <a:solidFill>
                <a:schemeClr val="tx2"/>
              </a:solidFill>
              <a:latin typeface="Arial" panose="020B0604020202020204" pitchFamily="34" charset="0"/>
              <a:cs typeface="Arial" panose="020B0604020202020204" pitchFamily="34" charset="0"/>
            </a:rPr>
            <a:t> STAKEHOLDERS MANAGEMENT</a:t>
          </a:r>
          <a:endParaRPr lang="fr-FR" sz="3600" b="1">
            <a:solidFill>
              <a:schemeClr val="tx2"/>
            </a:solidFill>
            <a:latin typeface="Arial" panose="020B0604020202020204" pitchFamily="34" charset="0"/>
            <a:cs typeface="Arial" panose="020B0604020202020204" pitchFamily="34" charset="0"/>
          </a:endParaRPr>
        </a:p>
      </xdr:txBody>
    </xdr:sp>
    <xdr:clientData/>
  </xdr:twoCellAnchor>
  <xdr:twoCellAnchor editAs="absolute">
    <xdr:from>
      <xdr:col>18</xdr:col>
      <xdr:colOff>399710</xdr:colOff>
      <xdr:row>85</xdr:row>
      <xdr:rowOff>608</xdr:rowOff>
    </xdr:from>
    <xdr:to>
      <xdr:col>21</xdr:col>
      <xdr:colOff>2586511</xdr:colOff>
      <xdr:row>93</xdr:row>
      <xdr:rowOff>102973</xdr:rowOff>
    </xdr:to>
    <xdr:sp macro="" textlink="">
      <xdr:nvSpPr>
        <xdr:cNvPr id="6" name="ZoneTexte 5">
          <a:extLst>
            <a:ext uri="{FF2B5EF4-FFF2-40B4-BE49-F238E27FC236}">
              <a16:creationId xmlns:a16="http://schemas.microsoft.com/office/drawing/2014/main" id="{E8C1F382-5910-0F48-9AB6-D12CD38C444B}"/>
            </a:ext>
          </a:extLst>
        </xdr:cNvPr>
        <xdr:cNvSpPr txBox="1"/>
      </xdr:nvSpPr>
      <xdr:spPr>
        <a:xfrm>
          <a:off x="32389980" y="21540838"/>
          <a:ext cx="5653558" cy="1765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baseline="0">
              <a:solidFill>
                <a:schemeClr val="tx2"/>
              </a:solidFill>
              <a:latin typeface="Arial" panose="020B0604020202020204" pitchFamily="34" charset="0"/>
              <a:cs typeface="Arial" panose="020B0604020202020204" pitchFamily="34" charset="0"/>
            </a:rPr>
            <a:t> EXTERNAL STAKEHOLDERS MANAGEMENT</a:t>
          </a:r>
          <a:endParaRPr lang="fr-FR" sz="3600" b="1">
            <a:solidFill>
              <a:schemeClr val="tx2"/>
            </a:solidFill>
            <a:latin typeface="Arial" panose="020B0604020202020204" pitchFamily="34" charset="0"/>
            <a:cs typeface="Arial" panose="020B0604020202020204" pitchFamily="34" charset="0"/>
          </a:endParaRPr>
        </a:p>
      </xdr:txBody>
    </xdr:sp>
    <xdr:clientData/>
  </xdr:twoCellAnchor>
  <xdr:twoCellAnchor editAs="absolute">
    <xdr:from>
      <xdr:col>13</xdr:col>
      <xdr:colOff>745835</xdr:colOff>
      <xdr:row>110</xdr:row>
      <xdr:rowOff>65730</xdr:rowOff>
    </xdr:from>
    <xdr:to>
      <xdr:col>18</xdr:col>
      <xdr:colOff>1095163</xdr:colOff>
      <xdr:row>121</xdr:row>
      <xdr:rowOff>66516</xdr:rowOff>
    </xdr:to>
    <xdr:sp macro="" textlink="">
      <xdr:nvSpPr>
        <xdr:cNvPr id="7" name="ZoneTexte 6">
          <a:extLst>
            <a:ext uri="{FF2B5EF4-FFF2-40B4-BE49-F238E27FC236}">
              <a16:creationId xmlns:a16="http://schemas.microsoft.com/office/drawing/2014/main" id="{CEE413C0-1D59-B44D-AF2A-7A715D56647A}"/>
            </a:ext>
          </a:extLst>
        </xdr:cNvPr>
        <xdr:cNvSpPr txBox="1"/>
      </xdr:nvSpPr>
      <xdr:spPr>
        <a:xfrm>
          <a:off x="28609329" y="25404525"/>
          <a:ext cx="4480653" cy="2020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VULNERABLE</a:t>
          </a:r>
          <a:r>
            <a:rPr lang="fr-FR" sz="3600" b="1" baseline="0">
              <a:solidFill>
                <a:schemeClr val="tx2"/>
              </a:solidFill>
              <a:latin typeface="Arial" panose="020B0604020202020204" pitchFamily="34" charset="0"/>
              <a:cs typeface="Arial" panose="020B0604020202020204" pitchFamily="34" charset="0"/>
            </a:rPr>
            <a:t> POPULATION IDENTIFICATION</a:t>
          </a:r>
          <a:endParaRPr lang="fr-FR" sz="3600" b="1">
            <a:solidFill>
              <a:schemeClr val="tx2"/>
            </a:solidFill>
            <a:latin typeface="Arial" panose="020B0604020202020204" pitchFamily="34" charset="0"/>
            <a:cs typeface="Arial" panose="020B0604020202020204" pitchFamily="34" charset="0"/>
          </a:endParaRPr>
        </a:p>
      </xdr:txBody>
    </xdr:sp>
    <xdr:clientData/>
  </xdr:twoCellAnchor>
  <xdr:twoCellAnchor editAs="absolute">
    <xdr:from>
      <xdr:col>7</xdr:col>
      <xdr:colOff>1233296</xdr:colOff>
      <xdr:row>23</xdr:row>
      <xdr:rowOff>77330</xdr:rowOff>
    </xdr:from>
    <xdr:to>
      <xdr:col>8</xdr:col>
      <xdr:colOff>209820</xdr:colOff>
      <xdr:row>27</xdr:row>
      <xdr:rowOff>75340</xdr:rowOff>
    </xdr:to>
    <xdr:sp macro="" textlink="">
      <xdr:nvSpPr>
        <xdr:cNvPr id="8" name="ZoneTexte 7">
          <a:extLst>
            <a:ext uri="{FF2B5EF4-FFF2-40B4-BE49-F238E27FC236}">
              <a16:creationId xmlns:a16="http://schemas.microsoft.com/office/drawing/2014/main" id="{0C09587A-833F-A44E-950C-6F85A477964E}"/>
            </a:ext>
          </a:extLst>
        </xdr:cNvPr>
        <xdr:cNvSpPr txBox="1"/>
      </xdr:nvSpPr>
      <xdr:spPr>
        <a:xfrm>
          <a:off x="12355417" y="8274603"/>
          <a:ext cx="3517736" cy="883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REPORTING</a:t>
          </a:r>
        </a:p>
      </xdr:txBody>
    </xdr:sp>
    <xdr:clientData/>
  </xdr:twoCellAnchor>
  <xdr:twoCellAnchor editAs="absolute">
    <xdr:from>
      <xdr:col>0</xdr:col>
      <xdr:colOff>7161688</xdr:colOff>
      <xdr:row>52</xdr:row>
      <xdr:rowOff>24743</xdr:rowOff>
    </xdr:from>
    <xdr:to>
      <xdr:col>7</xdr:col>
      <xdr:colOff>484907</xdr:colOff>
      <xdr:row>56</xdr:row>
      <xdr:rowOff>84723</xdr:rowOff>
    </xdr:to>
    <xdr:sp macro="" textlink="">
      <xdr:nvSpPr>
        <xdr:cNvPr id="9" name="ZoneTexte 8">
          <a:extLst>
            <a:ext uri="{FF2B5EF4-FFF2-40B4-BE49-F238E27FC236}">
              <a16:creationId xmlns:a16="http://schemas.microsoft.com/office/drawing/2014/main" id="{2184B1E8-0344-EA49-8AAB-63024AFE7038}"/>
            </a:ext>
          </a:extLst>
        </xdr:cNvPr>
        <xdr:cNvSpPr txBox="1"/>
      </xdr:nvSpPr>
      <xdr:spPr>
        <a:xfrm>
          <a:off x="7161688" y="13625288"/>
          <a:ext cx="3344674" cy="798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MONITORING</a:t>
          </a:r>
        </a:p>
        <a:p>
          <a:endParaRPr lang="fr-FR" sz="3600" b="1">
            <a:solidFill>
              <a:schemeClr val="tx2"/>
            </a:solidFill>
            <a:latin typeface="Arial" panose="020B0604020202020204" pitchFamily="34" charset="0"/>
            <a:cs typeface="Arial" panose="020B0604020202020204" pitchFamily="34" charset="0"/>
          </a:endParaRPr>
        </a:p>
      </xdr:txBody>
    </xdr:sp>
    <xdr:clientData/>
  </xdr:twoCellAnchor>
  <xdr:twoCellAnchor editAs="absolute">
    <xdr:from>
      <xdr:col>0</xdr:col>
      <xdr:colOff>7028089</xdr:colOff>
      <xdr:row>85</xdr:row>
      <xdr:rowOff>12433</xdr:rowOff>
    </xdr:from>
    <xdr:to>
      <xdr:col>7</xdr:col>
      <xdr:colOff>369454</xdr:colOff>
      <xdr:row>89</xdr:row>
      <xdr:rowOff>41008</xdr:rowOff>
    </xdr:to>
    <xdr:sp macro="" textlink="">
      <xdr:nvSpPr>
        <xdr:cNvPr id="10" name="ZoneTexte 9">
          <a:extLst>
            <a:ext uri="{FF2B5EF4-FFF2-40B4-BE49-F238E27FC236}">
              <a16:creationId xmlns:a16="http://schemas.microsoft.com/office/drawing/2014/main" id="{AC06E45C-40B5-AF4A-8FFC-AAE7F283A4D4}"/>
            </a:ext>
          </a:extLst>
        </xdr:cNvPr>
        <xdr:cNvSpPr txBox="1"/>
      </xdr:nvSpPr>
      <xdr:spPr>
        <a:xfrm>
          <a:off x="7028089" y="19962978"/>
          <a:ext cx="3362820" cy="767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GRIEVANCES</a:t>
          </a:r>
        </a:p>
      </xdr:txBody>
    </xdr:sp>
    <xdr:clientData/>
  </xdr:twoCellAnchor>
  <xdr:twoCellAnchor editAs="absolute">
    <xdr:from>
      <xdr:col>7</xdr:col>
      <xdr:colOff>772279</xdr:colOff>
      <xdr:row>111</xdr:row>
      <xdr:rowOff>126781</xdr:rowOff>
    </xdr:from>
    <xdr:to>
      <xdr:col>8</xdr:col>
      <xdr:colOff>369455</xdr:colOff>
      <xdr:row>116</xdr:row>
      <xdr:rowOff>14203</xdr:rowOff>
    </xdr:to>
    <xdr:sp macro="" textlink="">
      <xdr:nvSpPr>
        <xdr:cNvPr id="11" name="ZoneTexte 10">
          <a:extLst>
            <a:ext uri="{FF2B5EF4-FFF2-40B4-BE49-F238E27FC236}">
              <a16:creationId xmlns:a16="http://schemas.microsoft.com/office/drawing/2014/main" id="{82585015-9071-0F4C-8672-D82D44427E0D}"/>
            </a:ext>
          </a:extLst>
        </xdr:cNvPr>
        <xdr:cNvSpPr txBox="1"/>
      </xdr:nvSpPr>
      <xdr:spPr>
        <a:xfrm>
          <a:off x="10793734" y="25272781"/>
          <a:ext cx="3707357" cy="811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REMEDIATION</a:t>
          </a:r>
        </a:p>
      </xdr:txBody>
    </xdr:sp>
    <xdr:clientData/>
  </xdr:twoCellAnchor>
  <xdr:twoCellAnchor editAs="absolute">
    <xdr:from>
      <xdr:col>11</xdr:col>
      <xdr:colOff>456052</xdr:colOff>
      <xdr:row>122</xdr:row>
      <xdr:rowOff>43933</xdr:rowOff>
    </xdr:from>
    <xdr:to>
      <xdr:col>12</xdr:col>
      <xdr:colOff>4378111</xdr:colOff>
      <xdr:row>140</xdr:row>
      <xdr:rowOff>11904</xdr:rowOff>
    </xdr:to>
    <xdr:sp macro="" textlink="">
      <xdr:nvSpPr>
        <xdr:cNvPr id="12" name="ZoneTexte 11">
          <a:extLst>
            <a:ext uri="{FF2B5EF4-FFF2-40B4-BE49-F238E27FC236}">
              <a16:creationId xmlns:a16="http://schemas.microsoft.com/office/drawing/2014/main" id="{67E505E4-96CA-AC4E-B34A-2102E4A51916}"/>
            </a:ext>
          </a:extLst>
        </xdr:cNvPr>
        <xdr:cNvSpPr txBox="1"/>
      </xdr:nvSpPr>
      <xdr:spPr>
        <a:xfrm>
          <a:off x="18513143" y="27221933"/>
          <a:ext cx="6046423" cy="3293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solidFill>
                <a:schemeClr val="tx2"/>
              </a:solidFill>
              <a:latin typeface="Arial" panose="020B0604020202020204" pitchFamily="34" charset="0"/>
              <a:cs typeface="Arial" panose="020B0604020202020204" pitchFamily="34" charset="0"/>
            </a:rPr>
            <a:t>SOURCING</a:t>
          </a:r>
          <a:r>
            <a:rPr lang="fr-FR" sz="3600" b="1" baseline="0">
              <a:solidFill>
                <a:schemeClr val="tx2"/>
              </a:solidFill>
              <a:latin typeface="Arial" panose="020B0604020202020204" pitchFamily="34" charset="0"/>
              <a:cs typeface="Arial" panose="020B0604020202020204" pitchFamily="34" charset="0"/>
            </a:rPr>
            <a:t> REQUIREMENTS </a:t>
          </a:r>
        </a:p>
        <a:p>
          <a:r>
            <a:rPr lang="fr-FR" sz="3600" b="1" baseline="0">
              <a:solidFill>
                <a:schemeClr val="tx2"/>
              </a:solidFill>
              <a:latin typeface="Arial" panose="020B0604020202020204" pitchFamily="34" charset="0"/>
              <a:cs typeface="Arial" panose="020B0604020202020204" pitchFamily="34" charset="0"/>
            </a:rPr>
            <a:t>&amp; SUPPLIERS</a:t>
          </a:r>
        </a:p>
        <a:p>
          <a:r>
            <a:rPr lang="fr-FR" sz="3600" b="1" baseline="0">
              <a:solidFill>
                <a:schemeClr val="tx2"/>
              </a:solidFill>
              <a:latin typeface="Arial" panose="020B0604020202020204" pitchFamily="34" charset="0"/>
              <a:cs typeface="Arial" panose="020B0604020202020204" pitchFamily="34" charset="0"/>
            </a:rPr>
            <a:t>ENGAGEMENT </a:t>
          </a:r>
          <a:endParaRPr lang="fr-FR" sz="3600" b="1">
            <a:solidFill>
              <a:schemeClr val="tx2"/>
            </a:solidFill>
            <a:latin typeface="Arial" panose="020B0604020202020204" pitchFamily="34" charset="0"/>
            <a:cs typeface="Arial" panose="020B0604020202020204" pitchFamily="34" charset="0"/>
          </a:endParaRPr>
        </a:p>
      </xdr:txBody>
    </xdr:sp>
    <xdr:clientData/>
  </xdr:twoCellAnchor>
  <xdr:twoCellAnchor editAs="absolute">
    <xdr:from>
      <xdr:col>18</xdr:col>
      <xdr:colOff>626162</xdr:colOff>
      <xdr:row>65</xdr:row>
      <xdr:rowOff>53188</xdr:rowOff>
    </xdr:from>
    <xdr:to>
      <xdr:col>21</xdr:col>
      <xdr:colOff>1214360</xdr:colOff>
      <xdr:row>72</xdr:row>
      <xdr:rowOff>116113</xdr:rowOff>
    </xdr:to>
    <xdr:sp macro="" textlink="">
      <xdr:nvSpPr>
        <xdr:cNvPr id="14" name="ZoneTexte 13">
          <a:extLst>
            <a:ext uri="{FF2B5EF4-FFF2-40B4-BE49-F238E27FC236}">
              <a16:creationId xmlns:a16="http://schemas.microsoft.com/office/drawing/2014/main" id="{A4F35550-F547-5543-A9FE-C89E0B074BD9}"/>
            </a:ext>
          </a:extLst>
        </xdr:cNvPr>
        <xdr:cNvSpPr txBox="1"/>
      </xdr:nvSpPr>
      <xdr:spPr>
        <a:xfrm>
          <a:off x="32579362" y="16461588"/>
          <a:ext cx="4042598" cy="148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2">
                  <a:lumMod val="50000"/>
                </a:schemeClr>
              </a:solidFill>
              <a:latin typeface="Arial" panose="020B0604020202020204" pitchFamily="34" charset="0"/>
              <a:cs typeface="Arial" panose="020B0604020202020204" pitchFamily="34" charset="0"/>
            </a:rPr>
            <a:t>2. Stakeholders</a:t>
          </a:r>
          <a:r>
            <a:rPr lang="fr-FR" sz="3200" baseline="0">
              <a:solidFill>
                <a:schemeClr val="bg2">
                  <a:lumMod val="50000"/>
                </a:schemeClr>
              </a:solidFill>
              <a:latin typeface="Arial" panose="020B0604020202020204" pitchFamily="34" charset="0"/>
              <a:cs typeface="Arial" panose="020B0604020202020204" pitchFamily="34" charset="0"/>
            </a:rPr>
            <a:t> Management </a:t>
          </a:r>
          <a:endParaRPr lang="fr-FR" sz="3200">
            <a:solidFill>
              <a:schemeClr val="bg2">
                <a:lumMod val="50000"/>
              </a:schemeClr>
            </a:solidFill>
            <a:latin typeface="Arial" panose="020B0604020202020204" pitchFamily="34" charset="0"/>
            <a:cs typeface="Arial" panose="020B0604020202020204" pitchFamily="34" charset="0"/>
          </a:endParaRPr>
        </a:p>
      </xdr:txBody>
    </xdr:sp>
    <xdr:clientData/>
  </xdr:twoCellAnchor>
  <xdr:twoCellAnchor editAs="absolute">
    <xdr:from>
      <xdr:col>12</xdr:col>
      <xdr:colOff>2222735</xdr:colOff>
      <xdr:row>17</xdr:row>
      <xdr:rowOff>31416</xdr:rowOff>
    </xdr:from>
    <xdr:to>
      <xdr:col>17</xdr:col>
      <xdr:colOff>293077</xdr:colOff>
      <xdr:row>20</xdr:row>
      <xdr:rowOff>48847</xdr:rowOff>
    </xdr:to>
    <xdr:sp macro="" textlink="">
      <xdr:nvSpPr>
        <xdr:cNvPr id="16" name="ZoneTexte 15">
          <a:extLst>
            <a:ext uri="{FF2B5EF4-FFF2-40B4-BE49-F238E27FC236}">
              <a16:creationId xmlns:a16="http://schemas.microsoft.com/office/drawing/2014/main" id="{708CB5E9-BF46-3F41-86BE-ABCFAF0B74D5}"/>
            </a:ext>
          </a:extLst>
        </xdr:cNvPr>
        <xdr:cNvSpPr txBox="1"/>
      </xdr:nvSpPr>
      <xdr:spPr>
        <a:xfrm>
          <a:off x="24643120" y="5941801"/>
          <a:ext cx="6911495" cy="896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2">
                  <a:lumMod val="50000"/>
                </a:schemeClr>
              </a:solidFill>
              <a:latin typeface="Arial" panose="020B0604020202020204" pitchFamily="34" charset="0"/>
              <a:cs typeface="Arial" panose="020B0604020202020204" pitchFamily="34" charset="0"/>
            </a:rPr>
            <a:t>1.</a:t>
          </a:r>
          <a:r>
            <a:rPr lang="fr-FR" sz="3200" baseline="0">
              <a:solidFill>
                <a:schemeClr val="bg2">
                  <a:lumMod val="50000"/>
                </a:schemeClr>
              </a:solidFill>
              <a:latin typeface="Arial" panose="020B0604020202020204" pitchFamily="34" charset="0"/>
              <a:cs typeface="Arial" panose="020B0604020202020204" pitchFamily="34" charset="0"/>
            </a:rPr>
            <a:t> Policy &amp; Governance</a:t>
          </a:r>
          <a:endParaRPr lang="fr-FR" sz="3200">
            <a:solidFill>
              <a:schemeClr val="bg2">
                <a:lumMod val="50000"/>
              </a:schemeClr>
            </a:solidFill>
            <a:latin typeface="Arial" panose="020B0604020202020204" pitchFamily="34" charset="0"/>
            <a:cs typeface="Arial" panose="020B0604020202020204" pitchFamily="34" charset="0"/>
          </a:endParaRPr>
        </a:p>
      </xdr:txBody>
    </xdr:sp>
    <xdr:clientData/>
  </xdr:twoCellAnchor>
  <xdr:twoCellAnchor editAs="absolute">
    <xdr:from>
      <xdr:col>12</xdr:col>
      <xdr:colOff>2498505</xdr:colOff>
      <xdr:row>117</xdr:row>
      <xdr:rowOff>99587</xdr:rowOff>
    </xdr:from>
    <xdr:to>
      <xdr:col>14</xdr:col>
      <xdr:colOff>241903</xdr:colOff>
      <xdr:row>131</xdr:row>
      <xdr:rowOff>6597</xdr:rowOff>
    </xdr:to>
    <xdr:sp macro="" textlink="">
      <xdr:nvSpPr>
        <xdr:cNvPr id="17" name="ZoneTexte 16">
          <a:extLst>
            <a:ext uri="{FF2B5EF4-FFF2-40B4-BE49-F238E27FC236}">
              <a16:creationId xmlns:a16="http://schemas.microsoft.com/office/drawing/2014/main" id="{503AC08D-BFDC-0E49-AAD9-4A80A6D9CAE2}"/>
            </a:ext>
          </a:extLst>
        </xdr:cNvPr>
        <xdr:cNvSpPr txBox="1"/>
      </xdr:nvSpPr>
      <xdr:spPr>
        <a:xfrm>
          <a:off x="24858202" y="27539284"/>
          <a:ext cx="4054913" cy="2589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2">
                  <a:lumMod val="50000"/>
                </a:schemeClr>
              </a:solidFill>
              <a:latin typeface="Arial" panose="020B0604020202020204" pitchFamily="34" charset="0"/>
              <a:cs typeface="Arial" panose="020B0604020202020204" pitchFamily="34" charset="0"/>
            </a:rPr>
            <a:t>3.</a:t>
          </a:r>
          <a:r>
            <a:rPr lang="fr-FR" sz="3200" baseline="0">
              <a:solidFill>
                <a:schemeClr val="bg2">
                  <a:lumMod val="50000"/>
                </a:schemeClr>
              </a:solidFill>
              <a:latin typeface="Arial" panose="020B0604020202020204" pitchFamily="34" charset="0"/>
              <a:cs typeface="Arial" panose="020B0604020202020204" pitchFamily="34" charset="0"/>
            </a:rPr>
            <a:t> Sourcing Requirements &amp; Assessment </a:t>
          </a:r>
          <a:endParaRPr lang="fr-FR" sz="3200">
            <a:solidFill>
              <a:schemeClr val="bg2">
                <a:lumMod val="50000"/>
              </a:schemeClr>
            </a:solidFill>
            <a:latin typeface="Arial" panose="020B0604020202020204" pitchFamily="34" charset="0"/>
            <a:cs typeface="Arial" panose="020B0604020202020204" pitchFamily="34" charset="0"/>
          </a:endParaRPr>
        </a:p>
      </xdr:txBody>
    </xdr:sp>
    <xdr:clientData/>
  </xdr:twoCellAnchor>
  <xdr:twoCellAnchor editAs="absolute">
    <xdr:from>
      <xdr:col>0</xdr:col>
      <xdr:colOff>9383094</xdr:colOff>
      <xdr:row>95</xdr:row>
      <xdr:rowOff>118479</xdr:rowOff>
    </xdr:from>
    <xdr:to>
      <xdr:col>7</xdr:col>
      <xdr:colOff>2322263</xdr:colOff>
      <xdr:row>103</xdr:row>
      <xdr:rowOff>3495</xdr:rowOff>
    </xdr:to>
    <xdr:sp macro="" textlink="">
      <xdr:nvSpPr>
        <xdr:cNvPr id="18" name="ZoneTexte 17">
          <a:extLst>
            <a:ext uri="{FF2B5EF4-FFF2-40B4-BE49-F238E27FC236}">
              <a16:creationId xmlns:a16="http://schemas.microsoft.com/office/drawing/2014/main" id="{FEC1DF40-7EBA-5045-ACCA-6922693B7234}"/>
            </a:ext>
          </a:extLst>
        </xdr:cNvPr>
        <xdr:cNvSpPr txBox="1"/>
      </xdr:nvSpPr>
      <xdr:spPr>
        <a:xfrm>
          <a:off x="9383094" y="22308843"/>
          <a:ext cx="2960624" cy="136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2">
                  <a:lumMod val="50000"/>
                </a:schemeClr>
              </a:solidFill>
              <a:latin typeface="Arial" panose="020B0604020202020204" pitchFamily="34" charset="0"/>
              <a:cs typeface="Arial" panose="020B0604020202020204" pitchFamily="34" charset="0"/>
            </a:rPr>
            <a:t>4.</a:t>
          </a:r>
          <a:r>
            <a:rPr lang="fr-FR" sz="3200" baseline="0">
              <a:solidFill>
                <a:schemeClr val="bg2">
                  <a:lumMod val="50000"/>
                </a:schemeClr>
              </a:solidFill>
              <a:latin typeface="Arial" panose="020B0604020202020204" pitchFamily="34" charset="0"/>
              <a:cs typeface="Arial" panose="020B0604020202020204" pitchFamily="34" charset="0"/>
            </a:rPr>
            <a:t> Grievances &amp; Remediation</a:t>
          </a:r>
          <a:endParaRPr lang="fr-FR" sz="3200">
            <a:solidFill>
              <a:schemeClr val="bg2">
                <a:lumMod val="50000"/>
              </a:schemeClr>
            </a:solidFill>
            <a:latin typeface="Arial" panose="020B0604020202020204" pitchFamily="34" charset="0"/>
            <a:cs typeface="Arial" panose="020B0604020202020204" pitchFamily="34" charset="0"/>
          </a:endParaRPr>
        </a:p>
      </xdr:txBody>
    </xdr:sp>
    <xdr:clientData/>
  </xdr:twoCellAnchor>
  <xdr:twoCellAnchor editAs="absolute">
    <xdr:from>
      <xdr:col>0</xdr:col>
      <xdr:colOff>9204469</xdr:colOff>
      <xdr:row>36</xdr:row>
      <xdr:rowOff>155425</xdr:rowOff>
    </xdr:from>
    <xdr:to>
      <xdr:col>7</xdr:col>
      <xdr:colOff>2600838</xdr:colOff>
      <xdr:row>44</xdr:row>
      <xdr:rowOff>29664</xdr:rowOff>
    </xdr:to>
    <xdr:sp macro="" textlink="">
      <xdr:nvSpPr>
        <xdr:cNvPr id="20" name="ZoneTexte 19">
          <a:extLst>
            <a:ext uri="{FF2B5EF4-FFF2-40B4-BE49-F238E27FC236}">
              <a16:creationId xmlns:a16="http://schemas.microsoft.com/office/drawing/2014/main" id="{571D9BAB-C64B-844D-8063-56EEE203B0C1}"/>
            </a:ext>
          </a:extLst>
        </xdr:cNvPr>
        <xdr:cNvSpPr txBox="1"/>
      </xdr:nvSpPr>
      <xdr:spPr>
        <a:xfrm>
          <a:off x="9204469" y="10800334"/>
          <a:ext cx="3417824" cy="1352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2">
                  <a:lumMod val="50000"/>
                </a:schemeClr>
              </a:solidFill>
              <a:latin typeface="Arial" panose="020B0604020202020204" pitchFamily="34" charset="0"/>
              <a:cs typeface="Arial" panose="020B0604020202020204" pitchFamily="34" charset="0"/>
            </a:rPr>
            <a:t>5.</a:t>
          </a:r>
          <a:r>
            <a:rPr lang="fr-FR" sz="3200" baseline="0">
              <a:solidFill>
                <a:schemeClr val="bg2">
                  <a:lumMod val="50000"/>
                </a:schemeClr>
              </a:solidFill>
              <a:latin typeface="Arial" panose="020B0604020202020204" pitchFamily="34" charset="0"/>
              <a:cs typeface="Arial" panose="020B0604020202020204" pitchFamily="34" charset="0"/>
            </a:rPr>
            <a:t> Montoring &amp; Reporting</a:t>
          </a:r>
          <a:endParaRPr lang="fr-FR" sz="3200">
            <a:solidFill>
              <a:schemeClr val="bg2">
                <a:lumMod val="50000"/>
              </a:schemeClr>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0.47731</cdr:x>
      <cdr:y>0.00787</cdr:y>
    </cdr:from>
    <cdr:to>
      <cdr:x>0.56691</cdr:x>
      <cdr:y>0.06733</cdr:y>
    </cdr:to>
    <cdr:sp macro="" textlink="">
      <cdr:nvSpPr>
        <cdr:cNvPr id="2" name="ZoneTexte 1">
          <a:extLst xmlns:a="http://schemas.openxmlformats.org/drawingml/2006/main">
            <a:ext uri="{FF2B5EF4-FFF2-40B4-BE49-F238E27FC236}">
              <a16:creationId xmlns:a16="http://schemas.microsoft.com/office/drawing/2014/main" id="{1B7BC84B-BA9F-CE49-9448-8BFC7223B561}"/>
            </a:ext>
          </a:extLst>
        </cdr:cNvPr>
        <cdr:cNvSpPr txBox="1"/>
      </cdr:nvSpPr>
      <cdr:spPr>
        <a:xfrm xmlns:a="http://schemas.openxmlformats.org/drawingml/2006/main">
          <a:off x="20837542" y="175885"/>
          <a:ext cx="3911578" cy="13296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3600" b="1">
              <a:solidFill>
                <a:schemeClr val="tx2"/>
              </a:solidFill>
              <a:latin typeface="Arial" panose="020B0604020202020204" pitchFamily="34" charset="0"/>
              <a:cs typeface="Arial" panose="020B0604020202020204" pitchFamily="34" charset="0"/>
            </a:rPr>
            <a:t>POLICY</a:t>
          </a:r>
        </a:p>
      </cdr:txBody>
    </cdr:sp>
  </cdr:relSizeAnchor>
</c:userShapes>
</file>

<file path=xl/theme/theme1.xml><?xml version="1.0" encoding="utf-8"?>
<a:theme xmlns:a="http://schemas.openxmlformats.org/drawingml/2006/main" name="Thème Office">
  <a:themeElements>
    <a:clrScheme name="B4IG">
      <a:dk1>
        <a:srgbClr val="FF6400"/>
      </a:dk1>
      <a:lt1>
        <a:sysClr val="window" lastClr="FFFFFF"/>
      </a:lt1>
      <a:dk2>
        <a:srgbClr val="30699C"/>
      </a:dk2>
      <a:lt2>
        <a:srgbClr val="FFFFFF"/>
      </a:lt2>
      <a:accent1>
        <a:srgbClr val="FFC300"/>
      </a:accent1>
      <a:accent2>
        <a:srgbClr val="7FB800"/>
      </a:accent2>
      <a:accent3>
        <a:srgbClr val="C37D92"/>
      </a:accent3>
      <a:accent4>
        <a:srgbClr val="FCECC9"/>
      </a:accent4>
      <a:accent5>
        <a:srgbClr val="F4442E"/>
      </a:accent5>
      <a:accent6>
        <a:srgbClr val="FFFFFF"/>
      </a:accent6>
      <a:hlink>
        <a:srgbClr val="FFFFFF"/>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A7D9-9B4E-43D9-B37F-6B0B847900F1}">
  <sheetPr codeName="Feuil2"/>
  <dimension ref="A7:O56"/>
  <sheetViews>
    <sheetView showGridLines="0" tabSelected="1" topLeftCell="A32" zoomScaleNormal="120" workbookViewId="0">
      <selection activeCell="B9" sqref="B9:I9"/>
    </sheetView>
  </sheetViews>
  <sheetFormatPr baseColWidth="10" defaultRowHeight="15" x14ac:dyDescent="0.2"/>
  <cols>
    <col min="1" max="1" width="7.1640625" customWidth="1"/>
    <col min="2" max="2" width="18.5" customWidth="1"/>
    <col min="3" max="3" width="25.83203125" customWidth="1"/>
    <col min="4" max="4" width="11.83203125" customWidth="1"/>
    <col min="5" max="5" width="6.6640625" customWidth="1"/>
    <col min="6" max="6" width="16.83203125" customWidth="1"/>
    <col min="11" max="11" width="17" customWidth="1"/>
  </cols>
  <sheetData>
    <row r="7" spans="1:15" x14ac:dyDescent="0.2">
      <c r="B7" s="217" t="s">
        <v>0</v>
      </c>
    </row>
    <row r="8" spans="1:15" ht="74.5" customHeight="1" x14ac:dyDescent="0.2">
      <c r="B8" s="259" t="s">
        <v>242</v>
      </c>
      <c r="C8" s="259"/>
      <c r="D8" s="259"/>
      <c r="E8" s="259"/>
      <c r="F8" s="259"/>
      <c r="G8" s="259"/>
      <c r="H8" s="259"/>
      <c r="I8" s="259"/>
      <c r="J8" s="210"/>
      <c r="K8" s="210"/>
      <c r="L8" s="210"/>
      <c r="M8" s="210"/>
      <c r="N8" s="210"/>
      <c r="O8" s="210"/>
    </row>
    <row r="9" spans="1:15" ht="27" customHeight="1" x14ac:dyDescent="0.2">
      <c r="B9" s="259" t="s">
        <v>243</v>
      </c>
      <c r="C9" s="259"/>
      <c r="D9" s="259"/>
      <c r="E9" s="259"/>
      <c r="F9" s="259"/>
      <c r="G9" s="259"/>
      <c r="H9" s="259"/>
      <c r="I9" s="259"/>
      <c r="J9" s="210"/>
      <c r="K9" s="210"/>
    </row>
    <row r="11" spans="1:15" x14ac:dyDescent="0.2">
      <c r="B11" s="216" t="s">
        <v>1</v>
      </c>
      <c r="C11" s="215"/>
      <c r="D11" s="215"/>
      <c r="E11" s="215"/>
      <c r="F11" s="215"/>
      <c r="G11" s="215"/>
      <c r="H11" s="215"/>
      <c r="I11" s="215"/>
    </row>
    <row r="12" spans="1:15" x14ac:dyDescent="0.2">
      <c r="B12" s="215"/>
      <c r="C12" s="215"/>
      <c r="D12" s="215"/>
      <c r="E12" s="215"/>
      <c r="F12" s="215"/>
      <c r="G12" s="215"/>
      <c r="H12" s="215"/>
      <c r="I12" s="215"/>
    </row>
    <row r="13" spans="1:15" x14ac:dyDescent="0.2">
      <c r="B13" s="223" t="s">
        <v>145</v>
      </c>
      <c r="C13" s="215"/>
      <c r="D13" s="215"/>
      <c r="E13" s="215"/>
      <c r="F13" s="215"/>
      <c r="G13" s="215"/>
      <c r="H13" s="215"/>
      <c r="I13" s="215"/>
    </row>
    <row r="14" spans="1:15" x14ac:dyDescent="0.2">
      <c r="A14" s="211"/>
      <c r="B14" s="211" t="s">
        <v>66</v>
      </c>
      <c r="C14" s="211"/>
      <c r="D14" s="211"/>
      <c r="E14" s="211"/>
      <c r="F14" s="212"/>
      <c r="G14" s="211"/>
      <c r="H14" s="211"/>
      <c r="I14" s="211"/>
      <c r="J14" s="211"/>
      <c r="K14" s="211"/>
    </row>
    <row r="15" spans="1:15" x14ac:dyDescent="0.2">
      <c r="A15" s="211"/>
      <c r="B15" s="211"/>
      <c r="C15" s="211"/>
      <c r="D15" s="211"/>
      <c r="E15" s="211"/>
      <c r="F15" s="212"/>
      <c r="G15" s="211"/>
      <c r="H15" s="211"/>
      <c r="I15" s="211"/>
      <c r="J15" s="211"/>
      <c r="K15" s="211"/>
    </row>
    <row r="16" spans="1:15" x14ac:dyDescent="0.2">
      <c r="A16" s="211"/>
      <c r="B16" s="227" t="s">
        <v>74</v>
      </c>
      <c r="C16" s="228"/>
      <c r="D16" s="228"/>
      <c r="E16" s="228"/>
      <c r="F16" s="229" t="s">
        <v>144</v>
      </c>
      <c r="G16" s="228"/>
      <c r="H16" s="228"/>
      <c r="I16" s="230"/>
      <c r="J16" s="211"/>
      <c r="K16" s="211"/>
    </row>
    <row r="17" spans="1:11" x14ac:dyDescent="0.2">
      <c r="A17" s="211"/>
      <c r="B17" s="235" t="s">
        <v>75</v>
      </c>
      <c r="C17" s="236"/>
      <c r="D17" s="55"/>
      <c r="E17" s="55"/>
      <c r="F17" s="207" t="s">
        <v>82</v>
      </c>
      <c r="G17" s="55"/>
      <c r="H17" s="55"/>
      <c r="I17" s="231"/>
      <c r="J17" s="211"/>
      <c r="K17" s="211"/>
    </row>
    <row r="18" spans="1:11" x14ac:dyDescent="0.2">
      <c r="A18" s="211"/>
      <c r="B18" s="239" t="s">
        <v>69</v>
      </c>
      <c r="C18" s="240"/>
      <c r="D18" s="241"/>
      <c r="E18" s="241"/>
      <c r="F18" s="242" t="s">
        <v>79</v>
      </c>
      <c r="G18" s="241"/>
      <c r="H18" s="241"/>
      <c r="I18" s="243"/>
      <c r="J18" s="211"/>
      <c r="K18" s="211"/>
    </row>
    <row r="19" spans="1:11" ht="18" customHeight="1" x14ac:dyDescent="0.2">
      <c r="A19" s="211"/>
      <c r="B19" s="237"/>
      <c r="C19" s="238"/>
      <c r="D19" s="232"/>
      <c r="E19" s="232"/>
      <c r="F19" s="233" t="s">
        <v>11</v>
      </c>
      <c r="G19" s="232"/>
      <c r="H19" s="232"/>
      <c r="I19" s="234"/>
      <c r="J19" s="211"/>
      <c r="K19" s="211"/>
    </row>
    <row r="20" spans="1:11" x14ac:dyDescent="0.2">
      <c r="A20" s="211"/>
      <c r="B20" s="239" t="s">
        <v>143</v>
      </c>
      <c r="C20" s="240"/>
      <c r="D20" s="241"/>
      <c r="E20" s="241"/>
      <c r="F20" s="242" t="s">
        <v>142</v>
      </c>
      <c r="G20" s="241"/>
      <c r="H20" s="241"/>
      <c r="I20" s="243"/>
      <c r="J20" s="211"/>
      <c r="K20" s="211"/>
    </row>
    <row r="21" spans="1:11" ht="18" customHeight="1" x14ac:dyDescent="0.2">
      <c r="A21" s="211"/>
      <c r="B21" s="237"/>
      <c r="C21" s="238"/>
      <c r="D21" s="232"/>
      <c r="E21" s="232"/>
      <c r="F21" s="233" t="s">
        <v>80</v>
      </c>
      <c r="G21" s="232"/>
      <c r="H21" s="232"/>
      <c r="I21" s="234"/>
      <c r="J21" s="211"/>
      <c r="K21" s="211"/>
    </row>
    <row r="22" spans="1:11" x14ac:dyDescent="0.2">
      <c r="A22" s="211"/>
      <c r="B22" s="239" t="s">
        <v>76</v>
      </c>
      <c r="C22" s="240"/>
      <c r="D22" s="241"/>
      <c r="E22" s="241"/>
      <c r="F22" s="242" t="s">
        <v>61</v>
      </c>
      <c r="G22" s="241"/>
      <c r="H22" s="241"/>
      <c r="I22" s="243"/>
      <c r="J22" s="211"/>
      <c r="K22" s="211"/>
    </row>
    <row r="23" spans="1:11" ht="19" customHeight="1" x14ac:dyDescent="0.2">
      <c r="A23" s="211"/>
      <c r="B23" s="237"/>
      <c r="C23" s="238"/>
      <c r="D23" s="232"/>
      <c r="E23" s="232"/>
      <c r="F23" s="233" t="s">
        <v>23</v>
      </c>
      <c r="G23" s="232"/>
      <c r="H23" s="232"/>
      <c r="I23" s="234"/>
      <c r="J23" s="211"/>
      <c r="K23" s="211"/>
    </row>
    <row r="24" spans="1:11" x14ac:dyDescent="0.2">
      <c r="A24" s="211"/>
      <c r="B24" s="239" t="s">
        <v>77</v>
      </c>
      <c r="C24" s="240"/>
      <c r="D24" s="241"/>
      <c r="E24" s="241"/>
      <c r="F24" s="242" t="s">
        <v>81</v>
      </c>
      <c r="G24" s="241"/>
      <c r="H24" s="241"/>
      <c r="I24" s="243"/>
      <c r="J24" s="211"/>
      <c r="K24" s="211"/>
    </row>
    <row r="25" spans="1:11" ht="15" customHeight="1" x14ac:dyDescent="0.2">
      <c r="A25" s="211"/>
      <c r="B25" s="237"/>
      <c r="C25" s="238"/>
      <c r="D25" s="232"/>
      <c r="E25" s="232"/>
      <c r="F25" s="233" t="s">
        <v>36</v>
      </c>
      <c r="G25" s="232"/>
      <c r="H25" s="232"/>
      <c r="I25" s="234"/>
      <c r="J25" s="211"/>
      <c r="K25" s="211"/>
    </row>
    <row r="26" spans="1:11" x14ac:dyDescent="0.2">
      <c r="A26" s="211"/>
      <c r="B26" s="235" t="s">
        <v>78</v>
      </c>
      <c r="C26" s="236"/>
      <c r="D26" s="55"/>
      <c r="E26" s="55"/>
      <c r="F26" s="207" t="s">
        <v>32</v>
      </c>
      <c r="G26" s="55"/>
      <c r="H26" s="55"/>
      <c r="I26" s="231"/>
      <c r="J26" s="211"/>
      <c r="K26" s="211"/>
    </row>
    <row r="27" spans="1:11" ht="16" customHeight="1" x14ac:dyDescent="0.2">
      <c r="A27" s="211"/>
      <c r="B27" s="237"/>
      <c r="C27" s="238"/>
      <c r="D27" s="232"/>
      <c r="E27" s="232"/>
      <c r="F27" s="233" t="s">
        <v>33</v>
      </c>
      <c r="G27" s="232"/>
      <c r="H27" s="232"/>
      <c r="I27" s="234"/>
      <c r="J27" s="211"/>
      <c r="K27" s="211"/>
    </row>
    <row r="28" spans="1:11" x14ac:dyDescent="0.2">
      <c r="A28" s="211"/>
      <c r="B28" s="211"/>
      <c r="C28" s="211"/>
      <c r="D28" s="55"/>
      <c r="E28" s="55"/>
      <c r="F28" s="55"/>
      <c r="G28" s="55"/>
      <c r="H28" s="55"/>
      <c r="I28" s="211"/>
      <c r="J28" s="211"/>
    </row>
    <row r="29" spans="1:11" ht="47" customHeight="1" x14ac:dyDescent="0.2">
      <c r="A29" s="211"/>
      <c r="B29" s="211" t="s">
        <v>149</v>
      </c>
      <c r="C29" s="212"/>
      <c r="D29" s="211"/>
      <c r="E29" s="211"/>
      <c r="F29" s="212"/>
      <c r="G29" s="211"/>
      <c r="H29" s="211"/>
      <c r="I29" s="211"/>
      <c r="J29" s="211"/>
      <c r="K29" s="211"/>
    </row>
    <row r="30" spans="1:11" ht="20" customHeight="1" x14ac:dyDescent="0.2">
      <c r="A30" s="211"/>
      <c r="B30" s="210"/>
      <c r="C30" s="226" t="s">
        <v>222</v>
      </c>
      <c r="D30" s="226" t="s">
        <v>223</v>
      </c>
      <c r="E30" s="210"/>
      <c r="F30" s="210"/>
      <c r="G30" s="210"/>
      <c r="H30" s="210"/>
      <c r="I30" s="210"/>
      <c r="J30" s="211"/>
      <c r="K30" s="211"/>
    </row>
    <row r="31" spans="1:11" ht="26" customHeight="1" x14ac:dyDescent="0.2">
      <c r="A31" s="211"/>
      <c r="B31" s="210"/>
      <c r="C31" s="226" t="s">
        <v>225</v>
      </c>
      <c r="D31" s="226" t="s">
        <v>224</v>
      </c>
      <c r="E31" s="210"/>
      <c r="F31" s="210"/>
      <c r="G31" s="210"/>
      <c r="H31" s="210"/>
      <c r="I31" s="210"/>
      <c r="J31" s="211"/>
      <c r="K31" s="211"/>
    </row>
    <row r="32" spans="1:11" ht="23" customHeight="1" x14ac:dyDescent="0.2">
      <c r="A32" s="211"/>
      <c r="B32" s="210"/>
      <c r="C32" s="226" t="s">
        <v>226</v>
      </c>
      <c r="D32" s="226" t="s">
        <v>227</v>
      </c>
      <c r="E32" s="210"/>
      <c r="F32" s="210"/>
      <c r="G32" s="210"/>
      <c r="H32" s="210"/>
      <c r="I32" s="210"/>
      <c r="J32" s="211"/>
      <c r="K32" s="211"/>
    </row>
    <row r="33" spans="1:11" ht="21" customHeight="1" x14ac:dyDescent="0.2">
      <c r="A33" s="211"/>
      <c r="B33" s="210"/>
      <c r="C33" s="226" t="s">
        <v>228</v>
      </c>
      <c r="D33" s="226" t="s">
        <v>229</v>
      </c>
      <c r="E33" s="210"/>
      <c r="F33" s="210"/>
      <c r="G33" s="210"/>
      <c r="H33" s="210"/>
      <c r="I33" s="210"/>
      <c r="J33" s="211"/>
      <c r="K33" s="211"/>
    </row>
    <row r="34" spans="1:11" ht="43.25" customHeight="1" x14ac:dyDescent="0.2">
      <c r="A34" s="211"/>
      <c r="B34" s="221" t="s">
        <v>152</v>
      </c>
      <c r="C34" s="219"/>
      <c r="D34" s="219"/>
      <c r="E34" s="219"/>
      <c r="F34" s="219"/>
      <c r="G34" s="219"/>
      <c r="H34" s="219"/>
      <c r="I34" s="219"/>
      <c r="J34" s="211"/>
      <c r="K34" s="211"/>
    </row>
    <row r="35" spans="1:11" ht="21" customHeight="1" x14ac:dyDescent="0.2">
      <c r="A35" s="218"/>
      <c r="B35" s="218"/>
      <c r="C35" s="244"/>
      <c r="D35" s="226" t="s">
        <v>138</v>
      </c>
      <c r="E35" s="226" t="s">
        <v>153</v>
      </c>
      <c r="F35" s="236" t="s">
        <v>157</v>
      </c>
      <c r="G35" s="208"/>
      <c r="H35" s="208"/>
      <c r="I35" s="208"/>
      <c r="J35" s="211"/>
      <c r="K35" s="211"/>
    </row>
    <row r="36" spans="1:11" ht="22" customHeight="1" x14ac:dyDescent="0.2">
      <c r="A36" s="213"/>
      <c r="B36" s="213"/>
      <c r="C36" s="245"/>
      <c r="D36" s="226" t="s">
        <v>139</v>
      </c>
      <c r="E36" s="226" t="s">
        <v>154</v>
      </c>
      <c r="F36" s="236" t="s">
        <v>156</v>
      </c>
      <c r="G36" s="208"/>
      <c r="H36" s="208"/>
      <c r="I36" s="208"/>
      <c r="J36" s="211"/>
      <c r="K36" s="211"/>
    </row>
    <row r="37" spans="1:11" ht="20" customHeight="1" x14ac:dyDescent="0.2">
      <c r="A37" s="213"/>
      <c r="B37" s="213"/>
      <c r="C37" s="246"/>
      <c r="D37" s="226" t="s">
        <v>140</v>
      </c>
      <c r="E37" s="226" t="s">
        <v>155</v>
      </c>
      <c r="F37" s="236" t="s">
        <v>158</v>
      </c>
      <c r="G37" s="208"/>
      <c r="H37" s="208"/>
      <c r="I37" s="208"/>
      <c r="J37" s="211"/>
      <c r="K37" s="211"/>
    </row>
    <row r="38" spans="1:11" ht="15" customHeight="1" x14ac:dyDescent="0.2">
      <c r="A38" s="211"/>
      <c r="B38" s="209"/>
      <c r="C38" s="209"/>
      <c r="D38" s="209"/>
      <c r="E38" s="209"/>
      <c r="F38" s="209"/>
      <c r="G38" s="209"/>
      <c r="H38" s="209"/>
      <c r="I38" s="209"/>
      <c r="J38" s="211"/>
      <c r="K38" s="211"/>
    </row>
    <row r="39" spans="1:11" x14ac:dyDescent="0.2">
      <c r="A39" s="211"/>
      <c r="B39" s="207" t="s">
        <v>150</v>
      </c>
      <c r="C39" s="211"/>
      <c r="D39" s="211"/>
      <c r="E39" s="211"/>
      <c r="F39" s="212"/>
      <c r="G39" s="211"/>
      <c r="H39" s="211"/>
      <c r="I39" s="211"/>
      <c r="J39" s="211"/>
      <c r="K39" s="211"/>
    </row>
    <row r="40" spans="1:11" x14ac:dyDescent="0.2">
      <c r="A40" s="211"/>
      <c r="B40" s="207" t="s">
        <v>159</v>
      </c>
      <c r="C40" s="211"/>
      <c r="D40" s="211"/>
      <c r="E40" s="211"/>
      <c r="F40" s="212"/>
      <c r="G40" s="211"/>
      <c r="H40" s="211"/>
      <c r="I40" s="211"/>
      <c r="J40" s="211"/>
      <c r="K40" s="211"/>
    </row>
    <row r="41" spans="1:11" x14ac:dyDescent="0.2">
      <c r="A41" s="211"/>
      <c r="B41" s="211"/>
      <c r="C41" s="211"/>
      <c r="D41" s="211"/>
      <c r="E41" s="211"/>
      <c r="F41" s="212"/>
      <c r="G41" s="211"/>
      <c r="H41" s="211"/>
      <c r="I41" s="211"/>
      <c r="J41" s="211"/>
      <c r="K41" s="211"/>
    </row>
    <row r="42" spans="1:11" x14ac:dyDescent="0.2">
      <c r="A42" s="211"/>
      <c r="B42" s="224" t="s">
        <v>146</v>
      </c>
      <c r="C42" s="211"/>
      <c r="D42" s="211"/>
      <c r="E42" s="211"/>
      <c r="F42" s="212"/>
      <c r="G42" s="211"/>
      <c r="H42" s="211"/>
      <c r="I42" s="211"/>
      <c r="J42" s="211"/>
      <c r="K42" s="211"/>
    </row>
    <row r="43" spans="1:11" ht="46" customHeight="1" x14ac:dyDescent="0.2">
      <c r="B43" s="260" t="s">
        <v>147</v>
      </c>
      <c r="C43" s="260"/>
      <c r="D43" s="260"/>
      <c r="E43" s="260"/>
      <c r="F43" s="260"/>
      <c r="G43" s="260"/>
      <c r="H43" s="260"/>
      <c r="I43" s="260"/>
      <c r="J43" s="214"/>
      <c r="K43" s="214"/>
    </row>
    <row r="44" spans="1:11" ht="13.25" customHeight="1" x14ac:dyDescent="0.2">
      <c r="B44" s="220"/>
      <c r="C44" s="220"/>
      <c r="D44" s="220"/>
      <c r="E44" s="220"/>
      <c r="F44" s="220"/>
      <c r="G44" s="220"/>
      <c r="H44" s="220"/>
      <c r="I44" s="220"/>
      <c r="J44" s="214"/>
      <c r="K44" s="214"/>
    </row>
    <row r="45" spans="1:11" s="222" customFormat="1" ht="14" x14ac:dyDescent="0.15">
      <c r="A45" s="211"/>
      <c r="B45" s="211" t="s">
        <v>148</v>
      </c>
      <c r="C45" s="211"/>
      <c r="D45" s="211"/>
      <c r="E45" s="211"/>
      <c r="F45" s="212"/>
      <c r="G45" s="211"/>
      <c r="H45" s="211"/>
      <c r="I45" s="211"/>
      <c r="J45" s="211"/>
      <c r="K45" s="211"/>
    </row>
    <row r="46" spans="1:11" s="222" customFormat="1" ht="14" x14ac:dyDescent="0.15">
      <c r="A46" s="211"/>
      <c r="B46" s="211" t="s">
        <v>151</v>
      </c>
      <c r="C46" s="211"/>
      <c r="D46" s="211"/>
      <c r="E46" s="211"/>
      <c r="F46" s="212"/>
      <c r="G46" s="211"/>
      <c r="H46" s="211"/>
      <c r="I46" s="211"/>
      <c r="J46" s="211"/>
      <c r="K46" s="211"/>
    </row>
    <row r="48" spans="1:11" ht="12.5" customHeight="1" x14ac:dyDescent="0.2">
      <c r="B48" s="258" t="s">
        <v>241</v>
      </c>
      <c r="C48" s="258"/>
      <c r="D48" s="258"/>
      <c r="E48" s="258"/>
      <c r="F48" s="258"/>
      <c r="G48" s="258"/>
      <c r="H48" s="258"/>
      <c r="I48" s="258"/>
    </row>
    <row r="50" spans="2:8" x14ac:dyDescent="0.2">
      <c r="B50" s="253" t="s">
        <v>235</v>
      </c>
    </row>
    <row r="51" spans="2:8" ht="25" customHeight="1" x14ac:dyDescent="0.2">
      <c r="C51" s="254" t="s">
        <v>236</v>
      </c>
    </row>
    <row r="52" spans="2:8" ht="70" customHeight="1" x14ac:dyDescent="0.2">
      <c r="B52" s="257" t="s">
        <v>237</v>
      </c>
      <c r="C52" s="257"/>
      <c r="D52" s="257"/>
      <c r="E52" s="257"/>
      <c r="F52" s="257"/>
      <c r="G52" s="257"/>
      <c r="H52" s="257"/>
    </row>
    <row r="53" spans="2:8" ht="70" customHeight="1" x14ac:dyDescent="0.2">
      <c r="B53" s="257" t="s">
        <v>238</v>
      </c>
      <c r="C53" s="257"/>
      <c r="D53" s="257"/>
      <c r="E53" s="257"/>
      <c r="F53" s="257"/>
      <c r="G53" s="257"/>
      <c r="H53" s="257"/>
    </row>
    <row r="54" spans="2:8" ht="63" customHeight="1" x14ac:dyDescent="0.2">
      <c r="B54" s="257" t="s">
        <v>239</v>
      </c>
      <c r="C54" s="257"/>
      <c r="D54" s="257"/>
      <c r="E54" s="257"/>
      <c r="F54" s="257"/>
      <c r="G54" s="257"/>
      <c r="H54" s="257"/>
    </row>
    <row r="55" spans="2:8" ht="88" customHeight="1" x14ac:dyDescent="0.2"/>
    <row r="56" spans="2:8" ht="238" customHeight="1" x14ac:dyDescent="0.2"/>
  </sheetData>
  <mergeCells count="7">
    <mergeCell ref="B52:H52"/>
    <mergeCell ref="B53:H53"/>
    <mergeCell ref="B54:H54"/>
    <mergeCell ref="B48:I48"/>
    <mergeCell ref="B8:I8"/>
    <mergeCell ref="B9:I9"/>
    <mergeCell ref="B43:I43"/>
  </mergeCells>
  <pageMargins left="0.7" right="0.7"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0D45C-43F0-4430-933F-DD878E9E12AC}">
  <sheetPr codeName="Feuil3"/>
  <dimension ref="B2:E27"/>
  <sheetViews>
    <sheetView showGridLines="0" zoomScale="150" workbookViewId="0">
      <selection activeCell="C26" sqref="C26"/>
    </sheetView>
  </sheetViews>
  <sheetFormatPr baseColWidth="10" defaultRowHeight="15" x14ac:dyDescent="0.2"/>
  <cols>
    <col min="1" max="1" width="3" customWidth="1"/>
    <col min="2" max="2" width="3.83203125" customWidth="1"/>
    <col min="3" max="3" width="46.1640625" customWidth="1"/>
    <col min="4" max="4" width="62.6640625" customWidth="1"/>
  </cols>
  <sheetData>
    <row r="2" spans="2:5" ht="5" customHeight="1" x14ac:dyDescent="0.2">
      <c r="B2" s="261"/>
      <c r="C2" s="262"/>
      <c r="D2" s="262"/>
      <c r="E2" s="262"/>
    </row>
    <row r="3" spans="2:5" hidden="1" x14ac:dyDescent="0.2">
      <c r="B3" s="262"/>
      <c r="C3" s="262"/>
      <c r="D3" s="262"/>
      <c r="E3" s="262"/>
    </row>
    <row r="4" spans="2:5" hidden="1" x14ac:dyDescent="0.2">
      <c r="B4" s="262"/>
      <c r="C4" s="262"/>
      <c r="D4" s="262"/>
      <c r="E4" s="262"/>
    </row>
    <row r="5" spans="2:5" hidden="1" x14ac:dyDescent="0.2">
      <c r="B5" s="262"/>
      <c r="C5" s="262"/>
      <c r="D5" s="262"/>
      <c r="E5" s="262"/>
    </row>
    <row r="6" spans="2:5" ht="1" customHeight="1" x14ac:dyDescent="0.2">
      <c r="B6" s="262"/>
      <c r="C6" s="262"/>
      <c r="D6" s="262"/>
      <c r="E6" s="262"/>
    </row>
    <row r="7" spans="2:5" ht="1" hidden="1" customHeight="1" x14ac:dyDescent="0.2">
      <c r="B7" s="262"/>
      <c r="C7" s="262"/>
      <c r="D7" s="262"/>
      <c r="E7" s="262"/>
    </row>
    <row r="8" spans="2:5" hidden="1" x14ac:dyDescent="0.2">
      <c r="B8" s="262"/>
      <c r="C8" s="262"/>
      <c r="D8" s="262"/>
      <c r="E8" s="262"/>
    </row>
    <row r="9" spans="2:5" hidden="1" x14ac:dyDescent="0.2">
      <c r="B9" s="262"/>
      <c r="C9" s="262"/>
      <c r="D9" s="262"/>
      <c r="E9" s="262"/>
    </row>
    <row r="10" spans="2:5" hidden="1" x14ac:dyDescent="0.2">
      <c r="B10" s="262"/>
      <c r="C10" s="262"/>
      <c r="D10" s="262"/>
      <c r="E10" s="262"/>
    </row>
    <row r="11" spans="2:5" hidden="1" x14ac:dyDescent="0.2">
      <c r="B11" s="262"/>
      <c r="C11" s="262"/>
      <c r="D11" s="262"/>
      <c r="E11" s="262"/>
    </row>
    <row r="12" spans="2:5" hidden="1" x14ac:dyDescent="0.2">
      <c r="B12" s="262"/>
      <c r="C12" s="262"/>
      <c r="D12" s="262"/>
      <c r="E12" s="262"/>
    </row>
    <row r="13" spans="2:5" hidden="1" x14ac:dyDescent="0.2">
      <c r="B13" s="262"/>
      <c r="C13" s="262"/>
      <c r="D13" s="262"/>
      <c r="E13" s="262"/>
    </row>
    <row r="14" spans="2:5" hidden="1" x14ac:dyDescent="0.2">
      <c r="B14" s="262"/>
      <c r="C14" s="262"/>
      <c r="D14" s="262"/>
      <c r="E14" s="262"/>
    </row>
    <row r="15" spans="2:5" ht="16" thickBot="1" x14ac:dyDescent="0.25"/>
    <row r="16" spans="2:5" x14ac:dyDescent="0.2">
      <c r="B16" s="6"/>
      <c r="C16" s="7"/>
      <c r="D16" s="7"/>
      <c r="E16" s="8"/>
    </row>
    <row r="17" spans="2:5" x14ac:dyDescent="0.2">
      <c r="B17" s="9"/>
      <c r="C17" s="10"/>
      <c r="D17" s="10"/>
      <c r="E17" s="11"/>
    </row>
    <row r="18" spans="2:5" x14ac:dyDescent="0.2">
      <c r="B18" s="9"/>
      <c r="C18" s="12" t="s">
        <v>160</v>
      </c>
      <c r="D18" s="13"/>
      <c r="E18" s="11"/>
    </row>
    <row r="19" spans="2:5" x14ac:dyDescent="0.2">
      <c r="B19" s="9"/>
      <c r="C19" s="14"/>
      <c r="D19" s="10"/>
      <c r="E19" s="11"/>
    </row>
    <row r="20" spans="2:5" x14ac:dyDescent="0.2">
      <c r="B20" s="9"/>
      <c r="C20" s="12" t="s">
        <v>2</v>
      </c>
      <c r="D20" s="13"/>
      <c r="E20" s="11"/>
    </row>
    <row r="21" spans="2:5" x14ac:dyDescent="0.2">
      <c r="B21" s="9"/>
      <c r="C21" s="15"/>
      <c r="D21" s="15"/>
      <c r="E21" s="11"/>
    </row>
    <row r="22" spans="2:5" x14ac:dyDescent="0.2">
      <c r="B22" s="9"/>
      <c r="C22" s="14"/>
      <c r="D22" s="10"/>
      <c r="E22" s="11"/>
    </row>
    <row r="23" spans="2:5" x14ac:dyDescent="0.2">
      <c r="B23" s="9"/>
      <c r="C23" s="12" t="s">
        <v>3</v>
      </c>
      <c r="D23" s="13"/>
      <c r="E23" s="11"/>
    </row>
    <row r="24" spans="2:5" x14ac:dyDescent="0.2">
      <c r="B24" s="9"/>
      <c r="C24" s="14"/>
      <c r="D24" s="10"/>
      <c r="E24" s="11"/>
    </row>
    <row r="25" spans="2:5" ht="70" x14ac:dyDescent="0.2">
      <c r="B25" s="9"/>
      <c r="C25" s="16" t="s">
        <v>4</v>
      </c>
      <c r="D25" s="13"/>
      <c r="E25" s="11"/>
    </row>
    <row r="26" spans="2:5" x14ac:dyDescent="0.2">
      <c r="B26" s="9"/>
      <c r="C26" s="10"/>
      <c r="D26" s="10"/>
      <c r="E26" s="11"/>
    </row>
    <row r="27" spans="2:5" ht="16" thickBot="1" x14ac:dyDescent="0.25">
      <c r="B27" s="17"/>
      <c r="C27" s="18"/>
      <c r="D27" s="18"/>
      <c r="E27" s="19"/>
    </row>
  </sheetData>
  <mergeCells count="1">
    <mergeCell ref="B2:E14"/>
  </mergeCell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7922A-0B0A-402D-A184-29E079318171}">
  <sheetPr codeName="Feuil4"/>
  <dimension ref="B3:O28"/>
  <sheetViews>
    <sheetView showGridLines="0" zoomScale="75" zoomScaleNormal="110" workbookViewId="0">
      <selection activeCell="H8" sqref="H8"/>
    </sheetView>
  </sheetViews>
  <sheetFormatPr baseColWidth="10" defaultRowHeight="15" x14ac:dyDescent="0.2"/>
  <cols>
    <col min="2" max="2" width="3.6640625" customWidth="1"/>
  </cols>
  <sheetData>
    <row r="3" spans="2:15" ht="19" thickBot="1" x14ac:dyDescent="0.25">
      <c r="B3" s="20" t="s">
        <v>5</v>
      </c>
      <c r="C3" s="21"/>
      <c r="D3" s="23"/>
      <c r="E3" s="35"/>
      <c r="F3" s="35"/>
      <c r="G3" s="36"/>
      <c r="H3" s="36"/>
      <c r="I3" s="36"/>
      <c r="J3" s="36"/>
      <c r="K3" s="36"/>
      <c r="L3" s="36"/>
      <c r="M3" s="24"/>
      <c r="N3" s="24"/>
      <c r="O3" s="24"/>
    </row>
    <row r="4" spans="2:15" x14ac:dyDescent="0.2">
      <c r="B4" s="2"/>
      <c r="C4" s="25"/>
      <c r="D4" s="25"/>
      <c r="E4" s="37"/>
      <c r="F4" s="37"/>
      <c r="G4" s="37"/>
      <c r="H4" s="37"/>
      <c r="I4" s="37"/>
      <c r="J4" s="37"/>
      <c r="K4" s="37"/>
      <c r="L4" s="37"/>
      <c r="M4" s="26"/>
      <c r="N4" s="26"/>
      <c r="O4" s="27"/>
    </row>
    <row r="5" spans="2:15" x14ac:dyDescent="0.2">
      <c r="B5" s="3"/>
      <c r="C5" s="36"/>
      <c r="D5" s="36"/>
      <c r="E5" s="36"/>
      <c r="F5" s="36"/>
      <c r="G5" s="36"/>
      <c r="H5" s="36"/>
      <c r="I5" s="36"/>
      <c r="J5" s="36"/>
      <c r="K5" s="36"/>
      <c r="L5" s="36"/>
      <c r="M5" s="24"/>
      <c r="N5" s="24"/>
      <c r="O5" s="28"/>
    </row>
    <row r="6" spans="2:15" x14ac:dyDescent="0.2">
      <c r="B6" s="38" t="s">
        <v>6</v>
      </c>
      <c r="C6" s="29" t="s">
        <v>7</v>
      </c>
      <c r="D6" s="36"/>
      <c r="E6" s="36"/>
      <c r="F6" s="36"/>
      <c r="G6" s="36"/>
      <c r="H6" s="36"/>
      <c r="I6" s="36"/>
      <c r="J6" s="36"/>
      <c r="K6" s="36"/>
      <c r="L6" s="36"/>
      <c r="M6" s="24"/>
      <c r="N6" s="24"/>
      <c r="O6" s="28"/>
    </row>
    <row r="7" spans="2:15" x14ac:dyDescent="0.2">
      <c r="B7" s="38"/>
      <c r="C7" s="36"/>
      <c r="D7" s="36"/>
      <c r="E7" s="36"/>
      <c r="F7" s="36"/>
      <c r="G7" s="36"/>
      <c r="H7" s="36"/>
      <c r="I7" s="36"/>
      <c r="J7" s="36"/>
      <c r="K7" s="36"/>
      <c r="L7" s="36"/>
      <c r="M7" s="24"/>
      <c r="N7" s="24"/>
      <c r="O7" s="28"/>
    </row>
    <row r="8" spans="2:15" x14ac:dyDescent="0.2">
      <c r="B8" s="38" t="s">
        <v>6</v>
      </c>
      <c r="C8" s="30" t="s">
        <v>8</v>
      </c>
      <c r="D8" s="36"/>
      <c r="E8" s="36"/>
      <c r="F8" s="36"/>
      <c r="G8" s="36"/>
      <c r="H8" s="36"/>
      <c r="I8" s="36"/>
      <c r="J8" s="36"/>
      <c r="K8" s="36"/>
      <c r="L8" s="36"/>
      <c r="M8" s="24"/>
      <c r="N8" s="24"/>
      <c r="O8" s="28"/>
    </row>
    <row r="9" spans="2:15" x14ac:dyDescent="0.2">
      <c r="B9" s="38"/>
      <c r="C9" s="31" t="s">
        <v>9</v>
      </c>
      <c r="D9" s="36"/>
      <c r="E9" s="36"/>
      <c r="F9" s="36"/>
      <c r="G9" s="36"/>
      <c r="H9" s="36"/>
      <c r="I9" s="36"/>
      <c r="J9" s="36"/>
      <c r="K9" s="36"/>
      <c r="L9" s="36"/>
      <c r="M9" s="24"/>
      <c r="N9" s="24"/>
      <c r="O9" s="28"/>
    </row>
    <row r="10" spans="2:15" x14ac:dyDescent="0.2">
      <c r="B10" s="38"/>
      <c r="C10" s="31"/>
      <c r="D10" s="36"/>
      <c r="E10" s="36"/>
      <c r="F10" s="36"/>
      <c r="G10" s="36"/>
      <c r="H10" s="36"/>
      <c r="I10" s="36"/>
      <c r="J10" s="36"/>
      <c r="K10" s="36"/>
      <c r="L10" s="36"/>
      <c r="M10" s="24"/>
      <c r="N10" s="24"/>
      <c r="O10" s="28"/>
    </row>
    <row r="11" spans="2:15" x14ac:dyDescent="0.2">
      <c r="B11" s="38"/>
      <c r="C11" s="39" t="s">
        <v>240</v>
      </c>
      <c r="D11" s="36"/>
      <c r="E11" s="36"/>
      <c r="F11" s="36"/>
      <c r="G11" s="36"/>
      <c r="H11" s="36"/>
      <c r="I11" s="36"/>
      <c r="J11" s="36"/>
      <c r="K11" s="36"/>
      <c r="L11" s="36"/>
      <c r="M11" s="24"/>
      <c r="N11" s="24"/>
      <c r="O11" s="28"/>
    </row>
    <row r="12" spans="2:15" x14ac:dyDescent="0.2">
      <c r="B12" s="3"/>
      <c r="C12" s="36"/>
      <c r="D12" s="36"/>
      <c r="E12" s="36"/>
      <c r="F12" s="36"/>
      <c r="G12" s="36"/>
      <c r="H12" s="36"/>
      <c r="I12" s="36"/>
      <c r="J12" s="36"/>
      <c r="K12" s="36"/>
      <c r="L12" s="36"/>
      <c r="M12" s="24"/>
      <c r="N12" s="24"/>
      <c r="O12" s="28"/>
    </row>
    <row r="13" spans="2:15" x14ac:dyDescent="0.2">
      <c r="B13" s="3"/>
      <c r="C13" s="36"/>
      <c r="D13" s="263"/>
      <c r="E13" s="264"/>
      <c r="F13" s="264"/>
      <c r="G13" s="264"/>
      <c r="H13" s="264"/>
      <c r="I13" s="264"/>
      <c r="J13" s="264"/>
      <c r="K13" s="264"/>
      <c r="L13" s="264"/>
      <c r="M13" s="24"/>
      <c r="N13" s="24"/>
      <c r="O13" s="28"/>
    </row>
    <row r="14" spans="2:15" x14ac:dyDescent="0.2">
      <c r="B14" s="3"/>
      <c r="C14" s="36"/>
      <c r="D14" s="36"/>
      <c r="E14" s="36"/>
      <c r="F14" s="36"/>
      <c r="G14" s="36"/>
      <c r="H14" s="36"/>
      <c r="I14" s="36"/>
      <c r="J14" s="36"/>
      <c r="K14" s="36"/>
      <c r="L14" s="36"/>
      <c r="M14" s="24"/>
      <c r="N14" s="24"/>
      <c r="O14" s="28"/>
    </row>
    <row r="15" spans="2:15" x14ac:dyDescent="0.2">
      <c r="B15" s="3"/>
      <c r="C15" s="39" t="s">
        <v>104</v>
      </c>
      <c r="D15" s="36"/>
      <c r="E15" s="36"/>
      <c r="F15" s="36"/>
      <c r="G15" s="36"/>
      <c r="H15" s="36"/>
      <c r="I15" s="36"/>
      <c r="J15" s="36"/>
      <c r="K15" s="36"/>
      <c r="L15" s="36"/>
      <c r="M15" s="24"/>
      <c r="N15" s="24"/>
      <c r="O15" s="28"/>
    </row>
    <row r="16" spans="2:15" x14ac:dyDescent="0.2">
      <c r="B16" s="3"/>
      <c r="C16" s="32"/>
      <c r="D16" s="32"/>
      <c r="E16" s="36"/>
      <c r="F16" s="36"/>
      <c r="G16" s="36"/>
      <c r="H16" s="36"/>
      <c r="I16" s="36"/>
      <c r="J16" s="36"/>
      <c r="K16" s="36"/>
      <c r="L16" s="36"/>
      <c r="M16" s="24"/>
      <c r="N16" s="24"/>
      <c r="O16" s="28"/>
    </row>
    <row r="17" spans="2:15" x14ac:dyDescent="0.2">
      <c r="B17" s="3"/>
      <c r="C17" s="32"/>
      <c r="D17" s="263"/>
      <c r="E17" s="264"/>
      <c r="F17" s="264"/>
      <c r="G17" s="264"/>
      <c r="H17" s="264"/>
      <c r="I17" s="264"/>
      <c r="J17" s="264"/>
      <c r="K17" s="264"/>
      <c r="L17" s="264"/>
      <c r="M17" s="24"/>
      <c r="N17" s="24"/>
      <c r="O17" s="28"/>
    </row>
    <row r="18" spans="2:15" x14ac:dyDescent="0.2">
      <c r="B18" s="3"/>
      <c r="M18" s="24"/>
      <c r="N18" s="24"/>
      <c r="O18" s="28"/>
    </row>
    <row r="19" spans="2:15" x14ac:dyDescent="0.2">
      <c r="B19" s="3"/>
      <c r="C19" s="39"/>
      <c r="D19" s="36"/>
      <c r="E19" s="36"/>
      <c r="F19" s="36"/>
      <c r="G19" s="36"/>
      <c r="H19" s="36"/>
      <c r="I19" s="36"/>
      <c r="J19" s="36"/>
      <c r="K19" s="36"/>
      <c r="L19" s="36"/>
      <c r="M19" s="24"/>
      <c r="N19" s="24"/>
      <c r="O19" s="28"/>
    </row>
    <row r="20" spans="2:15" x14ac:dyDescent="0.2">
      <c r="B20" s="3"/>
      <c r="C20" s="32"/>
      <c r="D20" s="32"/>
      <c r="E20" s="36"/>
      <c r="F20" s="36"/>
      <c r="G20" s="36"/>
      <c r="H20" s="36"/>
      <c r="I20" s="36"/>
      <c r="J20" s="36"/>
      <c r="K20" s="36"/>
      <c r="L20" s="36"/>
      <c r="M20" s="24"/>
      <c r="N20" s="24"/>
      <c r="O20" s="28"/>
    </row>
    <row r="21" spans="2:15" x14ac:dyDescent="0.2">
      <c r="B21" s="3"/>
      <c r="C21" s="32"/>
      <c r="D21" s="265"/>
      <c r="E21" s="266"/>
      <c r="F21" s="266"/>
      <c r="G21" s="266"/>
      <c r="H21" s="266"/>
      <c r="I21" s="266"/>
      <c r="J21" s="266"/>
      <c r="K21" s="266"/>
      <c r="L21" s="266"/>
      <c r="M21" s="24"/>
      <c r="N21" s="24"/>
      <c r="O21" s="28"/>
    </row>
    <row r="22" spans="2:15" ht="16" thickBot="1" x14ac:dyDescent="0.25">
      <c r="B22" s="4"/>
      <c r="C22" s="33"/>
      <c r="D22" s="33"/>
      <c r="E22" s="5"/>
      <c r="F22" s="5"/>
      <c r="G22" s="5"/>
      <c r="H22" s="5"/>
      <c r="I22" s="5"/>
      <c r="J22" s="5"/>
      <c r="K22" s="5"/>
      <c r="L22" s="5"/>
      <c r="M22" s="1"/>
      <c r="N22" s="1"/>
      <c r="O22" s="34"/>
    </row>
    <row r="25" spans="2:15" x14ac:dyDescent="0.2">
      <c r="C25" s="44"/>
    </row>
    <row r="28" spans="2:15" x14ac:dyDescent="0.2">
      <c r="C28" s="69"/>
    </row>
  </sheetData>
  <mergeCells count="3">
    <mergeCell ref="D13:L13"/>
    <mergeCell ref="D17:L17"/>
    <mergeCell ref="D21:L21"/>
  </mergeCells>
  <pageMargins left="0.7" right="0.7" top="0.75" bottom="0.75" header="0.3" footer="0.3"/>
  <pageSetup paperSize="9"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80CA-D16D-4661-ADC8-8F6BB3E54E98}">
  <sheetPr codeName="Feuil5"/>
  <dimension ref="A3:AFE41"/>
  <sheetViews>
    <sheetView showGridLines="0" zoomScale="86" zoomScaleNormal="125" workbookViewId="0">
      <selection activeCell="F17" sqref="F17:F35"/>
    </sheetView>
  </sheetViews>
  <sheetFormatPr baseColWidth="10" defaultRowHeight="15" x14ac:dyDescent="0.2"/>
  <cols>
    <col min="1" max="1" width="3.33203125" customWidth="1"/>
    <col min="2" max="2" width="17.1640625" customWidth="1"/>
    <col min="3" max="3" width="16.83203125" hidden="1" customWidth="1"/>
    <col min="4" max="4" width="108.6640625" customWidth="1"/>
    <col min="5" max="5" width="0.83203125" customWidth="1"/>
    <col min="6" max="6" width="26.6640625" style="49" customWidth="1"/>
    <col min="7" max="7" width="30.83203125" hidden="1" customWidth="1"/>
    <col min="8" max="8" width="10" hidden="1" customWidth="1"/>
    <col min="9" max="9" width="22.83203125" hidden="1" customWidth="1"/>
    <col min="10" max="10" width="21" hidden="1" customWidth="1"/>
    <col min="11" max="11" width="20.5" hidden="1" customWidth="1"/>
    <col min="12" max="12" width="13.83203125" hidden="1" customWidth="1"/>
    <col min="13" max="13" width="16.1640625" hidden="1" customWidth="1"/>
    <col min="14" max="14" width="8.1640625" customWidth="1"/>
    <col min="15" max="15" width="43" customWidth="1"/>
  </cols>
  <sheetData>
    <row r="3" spans="1:837" ht="27.75" customHeight="1" x14ac:dyDescent="0.2">
      <c r="B3" s="62" t="s">
        <v>69</v>
      </c>
      <c r="C3" s="63"/>
      <c r="D3" s="65"/>
      <c r="E3" s="65"/>
      <c r="F3" s="66"/>
    </row>
    <row r="4" spans="1:837" x14ac:dyDescent="0.2">
      <c r="B4" s="22"/>
      <c r="C4" s="22"/>
      <c r="D4" s="40"/>
    </row>
    <row r="5" spans="1:837" x14ac:dyDescent="0.2">
      <c r="B5" s="60" t="s">
        <v>84</v>
      </c>
      <c r="C5" s="104"/>
      <c r="D5" s="61"/>
      <c r="E5" s="61"/>
      <c r="F5" s="74" t="s">
        <v>67</v>
      </c>
      <c r="G5" s="97" t="s">
        <v>106</v>
      </c>
      <c r="H5" s="269" t="s">
        <v>107</v>
      </c>
      <c r="I5" s="269"/>
      <c r="J5" s="269"/>
      <c r="K5" s="269"/>
      <c r="L5" s="96" t="s">
        <v>109</v>
      </c>
      <c r="M5" s="96" t="s">
        <v>108</v>
      </c>
      <c r="O5" s="75" t="s">
        <v>68</v>
      </c>
    </row>
    <row r="6" spans="1:837" x14ac:dyDescent="0.2">
      <c r="B6" s="267" t="s">
        <v>47</v>
      </c>
      <c r="C6" s="108" t="s">
        <v>110</v>
      </c>
      <c r="D6" s="83" t="s">
        <v>10</v>
      </c>
      <c r="E6" s="54"/>
      <c r="F6" s="50"/>
      <c r="G6" s="95" t="str">
        <f>IF($C$6:$C$35="B","1",IF($C$6:$C$35="A","2",IF($C$6:$C$35="L","4")))</f>
        <v>1</v>
      </c>
      <c r="H6" s="45"/>
      <c r="I6" s="45"/>
      <c r="J6" s="45"/>
      <c r="K6" s="45"/>
      <c r="L6" s="94" t="e">
        <f>HLOOKUP(F6,H17:K18,2)</f>
        <v>#N/A</v>
      </c>
      <c r="M6" s="94" t="e">
        <f>G6*L6</f>
        <v>#N/A</v>
      </c>
      <c r="N6" s="45"/>
      <c r="O6" s="76"/>
    </row>
    <row r="7" spans="1:837" x14ac:dyDescent="0.2">
      <c r="B7" s="268"/>
      <c r="C7" s="109" t="s">
        <v>110</v>
      </c>
      <c r="D7" s="77" t="s">
        <v>83</v>
      </c>
      <c r="E7" s="55"/>
      <c r="F7" s="50"/>
      <c r="G7" s="95" t="str">
        <f>IF($C$6:$C$35="B","1",IF($C$6:$C$35="A","2",IF($C$6:$C$35="L","4")))</f>
        <v>1</v>
      </c>
      <c r="H7" s="45"/>
      <c r="I7" s="45"/>
      <c r="J7" s="45"/>
      <c r="K7" s="45"/>
      <c r="L7" s="94" t="e">
        <f>HLOOKUP(F7,H17:K18,2)</f>
        <v>#N/A</v>
      </c>
      <c r="M7" s="94" t="e">
        <f t="shared" ref="M7:M13" si="0">G7*L7</f>
        <v>#N/A</v>
      </c>
      <c r="N7" s="45"/>
      <c r="O7" s="76"/>
    </row>
    <row r="8" spans="1:837" s="252" customFormat="1" x14ac:dyDescent="0.2">
      <c r="A8" s="67"/>
      <c r="B8" s="268"/>
      <c r="C8" s="247"/>
      <c r="D8" s="78" t="s">
        <v>231</v>
      </c>
      <c r="E8" s="248"/>
      <c r="F8" s="50"/>
      <c r="G8" s="249"/>
      <c r="H8" s="250"/>
      <c r="I8" s="250"/>
      <c r="J8" s="250"/>
      <c r="K8" s="250"/>
      <c r="L8" s="251"/>
      <c r="M8" s="251"/>
      <c r="N8" s="255"/>
      <c r="O8" s="256"/>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c r="IW8" s="67"/>
      <c r="IX8" s="67"/>
      <c r="IY8" s="67"/>
      <c r="IZ8" s="67"/>
      <c r="JA8" s="67"/>
      <c r="JB8" s="67"/>
      <c r="JC8" s="67"/>
      <c r="JD8" s="67"/>
      <c r="JE8" s="67"/>
      <c r="JF8" s="67"/>
      <c r="JG8" s="67"/>
      <c r="JH8" s="67"/>
      <c r="JI8" s="67"/>
      <c r="JJ8" s="67"/>
      <c r="JK8" s="67"/>
      <c r="JL8" s="67"/>
      <c r="JM8" s="67"/>
      <c r="JN8" s="67"/>
      <c r="JO8" s="67"/>
      <c r="JP8" s="67"/>
      <c r="JQ8" s="67"/>
      <c r="JR8" s="67"/>
      <c r="JS8" s="67"/>
      <c r="JT8" s="67"/>
      <c r="JU8" s="67"/>
      <c r="JV8" s="67"/>
      <c r="JW8" s="67"/>
      <c r="JX8" s="67"/>
      <c r="JY8" s="67"/>
      <c r="JZ8" s="67"/>
      <c r="KA8" s="67"/>
      <c r="KB8" s="67"/>
      <c r="KC8" s="67"/>
      <c r="KD8" s="67"/>
      <c r="KE8" s="67"/>
      <c r="KF8" s="67"/>
      <c r="KG8" s="67"/>
      <c r="KH8" s="67"/>
      <c r="KI8" s="67"/>
      <c r="KJ8" s="67"/>
      <c r="KK8" s="67"/>
      <c r="KL8" s="67"/>
      <c r="KM8" s="67"/>
      <c r="KN8" s="67"/>
      <c r="KO8" s="67"/>
      <c r="KP8" s="67"/>
      <c r="KQ8" s="67"/>
      <c r="KR8" s="67"/>
      <c r="KS8" s="67"/>
      <c r="KT8" s="67"/>
      <c r="KU8" s="67"/>
      <c r="KV8" s="67"/>
      <c r="KW8" s="67"/>
      <c r="KX8" s="67"/>
      <c r="KY8" s="67"/>
      <c r="KZ8" s="67"/>
      <c r="LA8" s="67"/>
      <c r="LB8" s="67"/>
      <c r="LC8" s="67"/>
      <c r="LD8" s="67"/>
      <c r="LE8" s="67"/>
      <c r="LF8" s="67"/>
      <c r="LG8" s="67"/>
      <c r="LH8" s="67"/>
      <c r="LI8" s="67"/>
      <c r="LJ8" s="67"/>
      <c r="LK8" s="67"/>
      <c r="LL8" s="67"/>
      <c r="LM8" s="67"/>
      <c r="LN8" s="67"/>
      <c r="LO8" s="67"/>
      <c r="LP8" s="67"/>
      <c r="LQ8" s="67"/>
      <c r="LR8" s="67"/>
      <c r="LS8" s="67"/>
      <c r="LT8" s="67"/>
      <c r="LU8" s="67"/>
      <c r="LV8" s="67"/>
      <c r="LW8" s="67"/>
      <c r="LX8" s="67"/>
      <c r="LY8" s="67"/>
      <c r="LZ8" s="67"/>
      <c r="MA8" s="67"/>
      <c r="MB8" s="67"/>
      <c r="MC8" s="67"/>
      <c r="MD8" s="67"/>
      <c r="ME8" s="67"/>
      <c r="MF8" s="67"/>
      <c r="MG8" s="67"/>
      <c r="MH8" s="67"/>
      <c r="MI8" s="67"/>
      <c r="MJ8" s="67"/>
      <c r="MK8" s="67"/>
      <c r="ML8" s="67"/>
      <c r="MM8" s="67"/>
      <c r="MN8" s="67"/>
      <c r="MO8" s="67"/>
      <c r="MP8" s="67"/>
      <c r="MQ8" s="67"/>
      <c r="MR8" s="67"/>
      <c r="MS8" s="67"/>
      <c r="MT8" s="67"/>
      <c r="MU8" s="67"/>
      <c r="MV8" s="67"/>
      <c r="MW8" s="67"/>
      <c r="MX8" s="67"/>
      <c r="MY8" s="67"/>
      <c r="MZ8" s="67"/>
      <c r="NA8" s="67"/>
      <c r="NB8" s="67"/>
      <c r="NC8" s="67"/>
      <c r="ND8" s="67"/>
      <c r="NE8" s="67"/>
      <c r="NF8" s="67"/>
      <c r="NG8" s="67"/>
      <c r="NH8" s="67"/>
      <c r="NI8" s="67"/>
      <c r="NJ8" s="67"/>
      <c r="NK8" s="67"/>
      <c r="NL8" s="67"/>
      <c r="NM8" s="67"/>
      <c r="NN8" s="67"/>
      <c r="NO8" s="67"/>
      <c r="NP8" s="67"/>
      <c r="NQ8" s="67"/>
      <c r="NR8" s="67"/>
      <c r="NS8" s="67"/>
      <c r="NT8" s="67"/>
      <c r="NU8" s="67"/>
      <c r="NV8" s="67"/>
      <c r="NW8" s="67"/>
      <c r="NX8" s="67"/>
      <c r="NY8" s="67"/>
      <c r="NZ8" s="67"/>
      <c r="OA8" s="67"/>
      <c r="OB8" s="67"/>
      <c r="OC8" s="67"/>
      <c r="OD8" s="67"/>
      <c r="OE8" s="67"/>
      <c r="OF8" s="67"/>
      <c r="OG8" s="67"/>
      <c r="OH8" s="67"/>
      <c r="OI8" s="67"/>
      <c r="OJ8" s="67"/>
      <c r="OK8" s="67"/>
      <c r="OL8" s="67"/>
      <c r="OM8" s="67"/>
      <c r="ON8" s="67"/>
      <c r="OO8" s="67"/>
      <c r="OP8" s="67"/>
      <c r="OQ8" s="67"/>
      <c r="OR8" s="67"/>
      <c r="OS8" s="67"/>
      <c r="OT8" s="67"/>
      <c r="OU8" s="67"/>
      <c r="OV8" s="67"/>
      <c r="OW8" s="67"/>
      <c r="OX8" s="67"/>
      <c r="OY8" s="67"/>
      <c r="OZ8" s="67"/>
      <c r="PA8" s="67"/>
      <c r="PB8" s="67"/>
      <c r="PC8" s="67"/>
      <c r="PD8" s="67"/>
      <c r="PE8" s="67"/>
      <c r="PF8" s="67"/>
      <c r="PG8" s="67"/>
      <c r="PH8" s="67"/>
      <c r="PI8" s="67"/>
      <c r="PJ8" s="67"/>
      <c r="PK8" s="67"/>
      <c r="PL8" s="67"/>
      <c r="PM8" s="67"/>
      <c r="PN8" s="67"/>
      <c r="PO8" s="67"/>
      <c r="PP8" s="67"/>
      <c r="PQ8" s="67"/>
      <c r="PR8" s="67"/>
      <c r="PS8" s="67"/>
      <c r="PT8" s="67"/>
      <c r="PU8" s="67"/>
      <c r="PV8" s="67"/>
      <c r="PW8" s="67"/>
      <c r="PX8" s="67"/>
      <c r="PY8" s="67"/>
      <c r="PZ8" s="67"/>
      <c r="QA8" s="67"/>
      <c r="QB8" s="67"/>
      <c r="QC8" s="67"/>
      <c r="QD8" s="67"/>
      <c r="QE8" s="67"/>
      <c r="QF8" s="67"/>
      <c r="QG8" s="67"/>
      <c r="QH8" s="67"/>
      <c r="QI8" s="67"/>
      <c r="QJ8" s="67"/>
      <c r="QK8" s="67"/>
      <c r="QL8" s="67"/>
      <c r="QM8" s="67"/>
      <c r="QN8" s="67"/>
      <c r="QO8" s="67"/>
      <c r="QP8" s="67"/>
      <c r="QQ8" s="67"/>
      <c r="QR8" s="67"/>
      <c r="QS8" s="67"/>
      <c r="QT8" s="67"/>
      <c r="QU8" s="67"/>
      <c r="QV8" s="67"/>
      <c r="QW8" s="67"/>
      <c r="QX8" s="67"/>
      <c r="QY8" s="67"/>
      <c r="QZ8" s="67"/>
      <c r="RA8" s="67"/>
      <c r="RB8" s="67"/>
      <c r="RC8" s="67"/>
      <c r="RD8" s="67"/>
      <c r="RE8" s="67"/>
      <c r="RF8" s="67"/>
      <c r="RG8" s="67"/>
      <c r="RH8" s="67"/>
      <c r="RI8" s="67"/>
      <c r="RJ8" s="67"/>
      <c r="RK8" s="67"/>
      <c r="RL8" s="67"/>
      <c r="RM8" s="67"/>
      <c r="RN8" s="67"/>
      <c r="RO8" s="67"/>
      <c r="RP8" s="67"/>
      <c r="RQ8" s="67"/>
      <c r="RR8" s="67"/>
      <c r="RS8" s="67"/>
      <c r="RT8" s="67"/>
      <c r="RU8" s="67"/>
      <c r="RV8" s="67"/>
      <c r="RW8" s="67"/>
      <c r="RX8" s="67"/>
      <c r="RY8" s="67"/>
      <c r="RZ8" s="67"/>
      <c r="SA8" s="67"/>
      <c r="SB8" s="67"/>
      <c r="SC8" s="67"/>
      <c r="SD8" s="67"/>
      <c r="SE8" s="67"/>
      <c r="SF8" s="67"/>
      <c r="SG8" s="67"/>
      <c r="SH8" s="67"/>
      <c r="SI8" s="67"/>
      <c r="SJ8" s="67"/>
      <c r="SK8" s="67"/>
      <c r="SL8" s="67"/>
      <c r="SM8" s="67"/>
      <c r="SN8" s="67"/>
      <c r="SO8" s="67"/>
      <c r="SP8" s="67"/>
      <c r="SQ8" s="67"/>
      <c r="SR8" s="67"/>
      <c r="SS8" s="67"/>
      <c r="ST8" s="67"/>
      <c r="SU8" s="67"/>
      <c r="SV8" s="67"/>
      <c r="SW8" s="67"/>
      <c r="SX8" s="67"/>
      <c r="SY8" s="67"/>
      <c r="SZ8" s="67"/>
      <c r="TA8" s="67"/>
      <c r="TB8" s="67"/>
      <c r="TC8" s="67"/>
      <c r="TD8" s="67"/>
      <c r="TE8" s="67"/>
      <c r="TF8" s="67"/>
      <c r="TG8" s="67"/>
      <c r="TH8" s="67"/>
      <c r="TI8" s="67"/>
      <c r="TJ8" s="67"/>
      <c r="TK8" s="67"/>
      <c r="TL8" s="67"/>
      <c r="TM8" s="67"/>
      <c r="TN8" s="67"/>
      <c r="TO8" s="67"/>
      <c r="TP8" s="67"/>
      <c r="TQ8" s="67"/>
      <c r="TR8" s="67"/>
      <c r="TS8" s="67"/>
      <c r="TT8" s="67"/>
      <c r="TU8" s="67"/>
      <c r="TV8" s="67"/>
      <c r="TW8" s="67"/>
      <c r="TX8" s="67"/>
      <c r="TY8" s="67"/>
      <c r="TZ8" s="67"/>
      <c r="UA8" s="67"/>
      <c r="UB8" s="67"/>
      <c r="UC8" s="67"/>
      <c r="UD8" s="67"/>
      <c r="UE8" s="67"/>
      <c r="UF8" s="67"/>
      <c r="UG8" s="67"/>
      <c r="UH8" s="67"/>
      <c r="UI8" s="67"/>
      <c r="UJ8" s="67"/>
      <c r="UK8" s="67"/>
      <c r="UL8" s="67"/>
      <c r="UM8" s="67"/>
      <c r="UN8" s="67"/>
      <c r="UO8" s="67"/>
      <c r="UP8" s="67"/>
      <c r="UQ8" s="67"/>
      <c r="UR8" s="67"/>
      <c r="US8" s="67"/>
      <c r="UT8" s="67"/>
      <c r="UU8" s="67"/>
      <c r="UV8" s="67"/>
      <c r="UW8" s="67"/>
      <c r="UX8" s="67"/>
      <c r="UY8" s="67"/>
      <c r="UZ8" s="67"/>
      <c r="VA8" s="67"/>
      <c r="VB8" s="67"/>
      <c r="VC8" s="67"/>
      <c r="VD8" s="67"/>
      <c r="VE8" s="67"/>
      <c r="VF8" s="67"/>
      <c r="VG8" s="67"/>
      <c r="VH8" s="67"/>
      <c r="VI8" s="67"/>
      <c r="VJ8" s="67"/>
      <c r="VK8" s="67"/>
      <c r="VL8" s="67"/>
      <c r="VM8" s="67"/>
      <c r="VN8" s="67"/>
      <c r="VO8" s="67"/>
      <c r="VP8" s="67"/>
      <c r="VQ8" s="67"/>
      <c r="VR8" s="67"/>
      <c r="VS8" s="67"/>
      <c r="VT8" s="67"/>
      <c r="VU8" s="67"/>
      <c r="VV8" s="67"/>
      <c r="VW8" s="67"/>
      <c r="VX8" s="67"/>
      <c r="VY8" s="67"/>
      <c r="VZ8" s="67"/>
      <c r="WA8" s="67"/>
      <c r="WB8" s="67"/>
      <c r="WC8" s="67"/>
      <c r="WD8" s="67"/>
      <c r="WE8" s="67"/>
      <c r="WF8" s="67"/>
      <c r="WG8" s="67"/>
      <c r="WH8" s="67"/>
      <c r="WI8" s="67"/>
      <c r="WJ8" s="67"/>
      <c r="WK8" s="67"/>
      <c r="WL8" s="67"/>
      <c r="WM8" s="67"/>
      <c r="WN8" s="67"/>
      <c r="WO8" s="67"/>
      <c r="WP8" s="67"/>
      <c r="WQ8" s="67"/>
      <c r="WR8" s="67"/>
      <c r="WS8" s="67"/>
      <c r="WT8" s="67"/>
      <c r="WU8" s="67"/>
      <c r="WV8" s="67"/>
      <c r="WW8" s="67"/>
      <c r="WX8" s="67"/>
      <c r="WY8" s="67"/>
      <c r="WZ8" s="67"/>
      <c r="XA8" s="67"/>
      <c r="XB8" s="67"/>
      <c r="XC8" s="67"/>
      <c r="XD8" s="67"/>
      <c r="XE8" s="67"/>
      <c r="XF8" s="67"/>
      <c r="XG8" s="67"/>
      <c r="XH8" s="67"/>
      <c r="XI8" s="67"/>
      <c r="XJ8" s="67"/>
      <c r="XK8" s="67"/>
      <c r="XL8" s="67"/>
      <c r="XM8" s="67"/>
      <c r="XN8" s="67"/>
      <c r="XO8" s="67"/>
      <c r="XP8" s="67"/>
      <c r="XQ8" s="67"/>
      <c r="XR8" s="67"/>
      <c r="XS8" s="67"/>
      <c r="XT8" s="67"/>
      <c r="XU8" s="67"/>
      <c r="XV8" s="67"/>
      <c r="XW8" s="67"/>
      <c r="XX8" s="67"/>
      <c r="XY8" s="67"/>
      <c r="XZ8" s="67"/>
      <c r="YA8" s="67"/>
      <c r="YB8" s="67"/>
      <c r="YC8" s="67"/>
      <c r="YD8" s="67"/>
      <c r="YE8" s="67"/>
      <c r="YF8" s="67"/>
      <c r="YG8" s="67"/>
      <c r="YH8" s="67"/>
      <c r="YI8" s="67"/>
      <c r="YJ8" s="67"/>
      <c r="YK8" s="67"/>
      <c r="YL8" s="67"/>
      <c r="YM8" s="67"/>
      <c r="YN8" s="67"/>
      <c r="YO8" s="67"/>
      <c r="YP8" s="67"/>
      <c r="YQ8" s="67"/>
      <c r="YR8" s="67"/>
      <c r="YS8" s="67"/>
      <c r="YT8" s="67"/>
      <c r="YU8" s="67"/>
      <c r="YV8" s="67"/>
      <c r="YW8" s="67"/>
      <c r="YX8" s="67"/>
      <c r="YY8" s="67"/>
      <c r="YZ8" s="67"/>
      <c r="ZA8" s="67"/>
      <c r="ZB8" s="67"/>
      <c r="ZC8" s="67"/>
      <c r="ZD8" s="67"/>
      <c r="ZE8" s="67"/>
      <c r="ZF8" s="67"/>
      <c r="ZG8" s="67"/>
      <c r="ZH8" s="67"/>
      <c r="ZI8" s="67"/>
      <c r="ZJ8" s="67"/>
      <c r="ZK8" s="67"/>
      <c r="ZL8" s="67"/>
      <c r="ZM8" s="67"/>
      <c r="ZN8" s="67"/>
      <c r="ZO8" s="67"/>
      <c r="ZP8" s="67"/>
      <c r="ZQ8" s="67"/>
      <c r="ZR8" s="67"/>
      <c r="ZS8" s="67"/>
      <c r="ZT8" s="67"/>
      <c r="ZU8" s="67"/>
      <c r="ZV8" s="67"/>
      <c r="ZW8" s="67"/>
      <c r="ZX8" s="67"/>
      <c r="ZY8" s="67"/>
      <c r="ZZ8" s="67"/>
      <c r="AAA8" s="67"/>
      <c r="AAB8" s="67"/>
      <c r="AAC8" s="67"/>
      <c r="AAD8" s="67"/>
      <c r="AAE8" s="67"/>
      <c r="AAF8" s="67"/>
      <c r="AAG8" s="67"/>
      <c r="AAH8" s="67"/>
      <c r="AAI8" s="67"/>
      <c r="AAJ8" s="67"/>
      <c r="AAK8" s="67"/>
      <c r="AAL8" s="67"/>
      <c r="AAM8" s="67"/>
      <c r="AAN8" s="67"/>
      <c r="AAO8" s="67"/>
      <c r="AAP8" s="67"/>
      <c r="AAQ8" s="67"/>
      <c r="AAR8" s="67"/>
      <c r="AAS8" s="67"/>
      <c r="AAT8" s="67"/>
      <c r="AAU8" s="67"/>
      <c r="AAV8" s="67"/>
      <c r="AAW8" s="67"/>
      <c r="AAX8" s="67"/>
      <c r="AAY8" s="67"/>
      <c r="AAZ8" s="67"/>
      <c r="ABA8" s="67"/>
      <c r="ABB8" s="67"/>
      <c r="ABC8" s="67"/>
      <c r="ABD8" s="67"/>
      <c r="ABE8" s="67"/>
      <c r="ABF8" s="67"/>
      <c r="ABG8" s="67"/>
      <c r="ABH8" s="67"/>
      <c r="ABI8" s="67"/>
      <c r="ABJ8" s="67"/>
      <c r="ABK8" s="67"/>
      <c r="ABL8" s="67"/>
      <c r="ABM8" s="67"/>
      <c r="ABN8" s="67"/>
      <c r="ABO8" s="67"/>
      <c r="ABP8" s="67"/>
      <c r="ABQ8" s="67"/>
      <c r="ABR8" s="67"/>
      <c r="ABS8" s="67"/>
      <c r="ABT8" s="67"/>
      <c r="ABU8" s="67"/>
      <c r="ABV8" s="67"/>
      <c r="ABW8" s="67"/>
      <c r="ABX8" s="67"/>
      <c r="ABY8" s="67"/>
      <c r="ABZ8" s="67"/>
      <c r="ACA8" s="67"/>
      <c r="ACB8" s="67"/>
      <c r="ACC8" s="67"/>
      <c r="ACD8" s="67"/>
      <c r="ACE8" s="67"/>
      <c r="ACF8" s="67"/>
      <c r="ACG8" s="67"/>
      <c r="ACH8" s="67"/>
      <c r="ACI8" s="67"/>
      <c r="ACJ8" s="67"/>
      <c r="ACK8" s="67"/>
      <c r="ACL8" s="67"/>
      <c r="ACM8" s="67"/>
      <c r="ACN8" s="67"/>
      <c r="ACO8" s="67"/>
      <c r="ACP8" s="67"/>
      <c r="ACQ8" s="67"/>
      <c r="ACR8" s="67"/>
      <c r="ACS8" s="67"/>
      <c r="ACT8" s="67"/>
      <c r="ACU8" s="67"/>
      <c r="ACV8" s="67"/>
      <c r="ACW8" s="67"/>
      <c r="ACX8" s="67"/>
      <c r="ACY8" s="67"/>
      <c r="ACZ8" s="67"/>
      <c r="ADA8" s="67"/>
      <c r="ADB8" s="67"/>
      <c r="ADC8" s="67"/>
      <c r="ADD8" s="67"/>
      <c r="ADE8" s="67"/>
      <c r="ADF8" s="67"/>
      <c r="ADG8" s="67"/>
      <c r="ADH8" s="67"/>
      <c r="ADI8" s="67"/>
      <c r="ADJ8" s="67"/>
      <c r="ADK8" s="67"/>
      <c r="ADL8" s="67"/>
      <c r="ADM8" s="67"/>
      <c r="ADN8" s="67"/>
      <c r="ADO8" s="67"/>
      <c r="ADP8" s="67"/>
      <c r="ADQ8" s="67"/>
      <c r="ADR8" s="67"/>
      <c r="ADS8" s="67"/>
      <c r="ADT8" s="67"/>
      <c r="ADU8" s="67"/>
      <c r="ADV8" s="67"/>
      <c r="ADW8" s="67"/>
      <c r="ADX8" s="67"/>
      <c r="ADY8" s="67"/>
      <c r="ADZ8" s="67"/>
      <c r="AEA8" s="67"/>
      <c r="AEB8" s="67"/>
      <c r="AEC8" s="67"/>
      <c r="AED8" s="67"/>
      <c r="AEE8" s="67"/>
      <c r="AEF8" s="67"/>
      <c r="AEG8" s="67"/>
      <c r="AEH8" s="67"/>
      <c r="AEI8" s="67"/>
      <c r="AEJ8" s="67"/>
      <c r="AEK8" s="67"/>
      <c r="AEL8" s="67"/>
      <c r="AEM8" s="67"/>
      <c r="AEN8" s="67"/>
      <c r="AEO8" s="67"/>
      <c r="AEP8" s="67"/>
      <c r="AEQ8" s="67"/>
      <c r="AER8" s="67"/>
      <c r="AES8" s="67"/>
      <c r="AET8" s="67"/>
      <c r="AEU8" s="67"/>
      <c r="AEV8" s="67"/>
      <c r="AEW8" s="67"/>
      <c r="AEX8" s="67"/>
      <c r="AEY8" s="67"/>
      <c r="AEZ8" s="67"/>
      <c r="AFA8" s="67"/>
      <c r="AFB8" s="67"/>
      <c r="AFC8" s="67"/>
      <c r="AFD8" s="67"/>
      <c r="AFE8" s="67"/>
    </row>
    <row r="9" spans="1:837" ht="28" x14ac:dyDescent="0.2">
      <c r="B9" s="268"/>
      <c r="C9" s="109" t="s">
        <v>112</v>
      </c>
      <c r="D9" s="91" t="s">
        <v>232</v>
      </c>
      <c r="E9" s="55"/>
      <c r="F9" s="50"/>
      <c r="G9" s="95" t="str">
        <f>IF($C$6:$C$35="B","1",IF($C$6:$C$35="A","2",IF($C$6:$C$35="L","4")))</f>
        <v>4</v>
      </c>
      <c r="H9" s="45"/>
      <c r="I9" s="45"/>
      <c r="J9" s="45"/>
      <c r="K9" s="45"/>
      <c r="L9" s="94" t="e">
        <f>HLOOKUP(F9,H17:K18,2)</f>
        <v>#N/A</v>
      </c>
      <c r="M9" s="94" t="e">
        <f t="shared" si="0"/>
        <v>#N/A</v>
      </c>
      <c r="N9" s="45"/>
      <c r="O9" s="76"/>
    </row>
    <row r="10" spans="1:837" x14ac:dyDescent="0.2">
      <c r="B10" s="270" t="s">
        <v>48</v>
      </c>
      <c r="C10" s="108" t="s">
        <v>111</v>
      </c>
      <c r="D10" s="81" t="s">
        <v>233</v>
      </c>
      <c r="E10" s="57"/>
      <c r="F10" s="50"/>
      <c r="G10" s="95" t="str">
        <f>IF($C$6:$C$35="B","1",IF($C$6:$C$35="A","2",IF($C$6:$C$35="L","4")))</f>
        <v>2</v>
      </c>
      <c r="H10" s="45"/>
      <c r="I10" s="45"/>
      <c r="J10" s="45"/>
      <c r="K10" s="45"/>
      <c r="L10" s="94" t="e">
        <f>HLOOKUP(F10,H17:K18,2)</f>
        <v>#N/A</v>
      </c>
      <c r="M10" s="94" t="e">
        <f t="shared" si="0"/>
        <v>#N/A</v>
      </c>
      <c r="N10" s="45"/>
      <c r="O10" s="76"/>
    </row>
    <row r="11" spans="1:837" ht="16" x14ac:dyDescent="0.2">
      <c r="B11" s="271"/>
      <c r="C11" s="110" t="s">
        <v>112</v>
      </c>
      <c r="D11" s="79" t="s">
        <v>185</v>
      </c>
      <c r="E11" s="54"/>
      <c r="F11" s="50"/>
      <c r="G11" s="95" t="str">
        <f>IF($C$6:$C$35="B","1",IF($C$6:$C$35="A","2",IF($C$6:$C$35="L","4")))</f>
        <v>4</v>
      </c>
      <c r="H11" s="45"/>
      <c r="I11" s="45"/>
      <c r="J11" s="45"/>
      <c r="K11" s="45"/>
      <c r="L11" s="94" t="e">
        <f>HLOOKUP(F11,H17:K18,2)</f>
        <v>#N/A</v>
      </c>
      <c r="M11" s="94" t="e">
        <f t="shared" si="0"/>
        <v>#N/A</v>
      </c>
      <c r="N11" s="45"/>
      <c r="O11" s="76"/>
    </row>
    <row r="12" spans="1:837" ht="28" x14ac:dyDescent="0.2">
      <c r="B12" s="267" t="s">
        <v>46</v>
      </c>
      <c r="C12" s="108" t="s">
        <v>111</v>
      </c>
      <c r="D12" s="82" t="s">
        <v>85</v>
      </c>
      <c r="E12" s="54"/>
      <c r="F12" s="50"/>
      <c r="G12" s="95" t="str">
        <f>IF($C$6:$C$35="B","1",IF($C$6:$C$35="A","2",IF($C$6:$C$35="L","4")))</f>
        <v>2</v>
      </c>
      <c r="H12" s="45"/>
      <c r="I12" s="45"/>
      <c r="J12" s="45"/>
      <c r="K12" s="45"/>
      <c r="L12" s="94" t="e">
        <f>HLOOKUP(F12,H17:K18,2)</f>
        <v>#N/A</v>
      </c>
      <c r="M12" s="94" t="e">
        <f t="shared" si="0"/>
        <v>#N/A</v>
      </c>
      <c r="N12" s="45"/>
      <c r="O12" s="76"/>
    </row>
    <row r="13" spans="1:837" ht="28" x14ac:dyDescent="0.2">
      <c r="B13" s="268"/>
      <c r="C13" s="109" t="s">
        <v>112</v>
      </c>
      <c r="D13" s="91" t="s">
        <v>234</v>
      </c>
      <c r="E13" s="55"/>
      <c r="F13" s="50"/>
      <c r="G13" s="95" t="str">
        <f>IF($C$6:$C$35="B","1",IF($C$6:$C$35="A","2",IF($C$6:$C$35="L","4")))</f>
        <v>4</v>
      </c>
      <c r="H13" s="45"/>
      <c r="I13" s="45"/>
      <c r="J13" s="45"/>
      <c r="K13" s="45"/>
      <c r="L13" s="94" t="e">
        <f>HLOOKUP(F13,H17:K18,2)</f>
        <v>#N/A</v>
      </c>
      <c r="M13" s="94" t="e">
        <f t="shared" si="0"/>
        <v>#N/A</v>
      </c>
      <c r="N13" s="45"/>
      <c r="O13" s="76"/>
    </row>
    <row r="14" spans="1:837" ht="21" customHeight="1" x14ac:dyDescent="0.2">
      <c r="B14" s="225" t="s">
        <v>105</v>
      </c>
      <c r="C14" s="105"/>
      <c r="D14" s="98"/>
      <c r="E14" s="99"/>
      <c r="F14" s="201" t="e">
        <f>(SUM(M6:M13)*100)/80</f>
        <v>#N/A</v>
      </c>
      <c r="G14" s="95"/>
      <c r="H14" s="45"/>
      <c r="I14" s="45"/>
      <c r="J14" s="45"/>
      <c r="K14" s="45"/>
      <c r="L14" s="94"/>
      <c r="M14" s="94"/>
      <c r="N14" s="45"/>
    </row>
    <row r="15" spans="1:837" x14ac:dyDescent="0.2">
      <c r="B15" s="46"/>
      <c r="C15" s="46"/>
      <c r="D15" s="42"/>
      <c r="G15" s="95"/>
      <c r="H15" s="45"/>
      <c r="I15" s="45"/>
      <c r="J15" s="45"/>
      <c r="K15" s="45"/>
      <c r="L15" s="94"/>
      <c r="M15" s="94"/>
      <c r="N15" s="45"/>
    </row>
    <row r="16" spans="1:837" x14ac:dyDescent="0.2">
      <c r="B16" s="60" t="s">
        <v>11</v>
      </c>
      <c r="C16" s="104"/>
      <c r="D16" s="70"/>
      <c r="E16" s="61"/>
      <c r="F16" s="74" t="s">
        <v>67</v>
      </c>
      <c r="G16" s="95"/>
      <c r="H16" s="45"/>
      <c r="I16" s="45"/>
      <c r="J16" s="45"/>
      <c r="K16" s="45"/>
      <c r="L16" s="94"/>
      <c r="M16" s="94"/>
      <c r="N16" s="45"/>
      <c r="O16" s="75" t="s">
        <v>68</v>
      </c>
    </row>
    <row r="17" spans="2:15" x14ac:dyDescent="0.2">
      <c r="B17" s="267" t="s">
        <v>59</v>
      </c>
      <c r="C17" s="108" t="s">
        <v>110</v>
      </c>
      <c r="D17" s="83" t="s">
        <v>86</v>
      </c>
      <c r="E17" s="54"/>
      <c r="F17" s="50"/>
      <c r="G17" s="95" t="str">
        <f t="shared" ref="G17:G35" si="1">IF($C$6:$C$35="B","1",IF($C$6:$C$35="A","2",IF($C$6:$C$35="L","4")))</f>
        <v>1</v>
      </c>
      <c r="H17" s="95" t="s">
        <v>37</v>
      </c>
      <c r="I17" s="95" t="s">
        <v>38</v>
      </c>
      <c r="J17" s="95" t="s">
        <v>39</v>
      </c>
      <c r="K17" s="95" t="s">
        <v>40</v>
      </c>
      <c r="L17" s="95" t="e">
        <f>HLOOKUP(F17,H17:K18,2)</f>
        <v>#N/A</v>
      </c>
      <c r="M17" s="94" t="e">
        <f>G17*L17</f>
        <v>#N/A</v>
      </c>
      <c r="O17" s="76"/>
    </row>
    <row r="18" spans="2:15" x14ac:dyDescent="0.2">
      <c r="B18" s="268"/>
      <c r="C18" s="109" t="s">
        <v>111</v>
      </c>
      <c r="D18" s="78" t="s">
        <v>186</v>
      </c>
      <c r="E18" s="55"/>
      <c r="F18" s="50"/>
      <c r="G18" s="95" t="str">
        <f t="shared" si="1"/>
        <v>2</v>
      </c>
      <c r="H18" s="95">
        <v>0</v>
      </c>
      <c r="I18" s="95">
        <v>1</v>
      </c>
      <c r="J18" s="95">
        <v>2</v>
      </c>
      <c r="K18" s="95">
        <v>4</v>
      </c>
      <c r="L18" s="95" t="e">
        <f>HLOOKUP(F18,H17:K18,2)</f>
        <v>#N/A</v>
      </c>
      <c r="M18" s="94" t="e">
        <f t="shared" ref="M18:M35" si="2">G18*L18</f>
        <v>#N/A</v>
      </c>
      <c r="O18" s="76"/>
    </row>
    <row r="19" spans="2:15" x14ac:dyDescent="0.2">
      <c r="B19" s="268"/>
      <c r="C19" s="109" t="s">
        <v>111</v>
      </c>
      <c r="D19" s="78" t="s">
        <v>187</v>
      </c>
      <c r="E19" s="55"/>
      <c r="F19" s="50"/>
      <c r="G19" s="95" t="str">
        <f t="shared" si="1"/>
        <v>2</v>
      </c>
      <c r="H19" s="45"/>
      <c r="I19" s="45"/>
      <c r="J19" s="45"/>
      <c r="K19" s="45"/>
      <c r="L19" s="95" t="e">
        <f>HLOOKUP(F19,H17:K18,2)</f>
        <v>#N/A</v>
      </c>
      <c r="M19" s="94" t="e">
        <f t="shared" si="2"/>
        <v>#N/A</v>
      </c>
      <c r="N19" s="45"/>
      <c r="O19" s="76"/>
    </row>
    <row r="20" spans="2:15" x14ac:dyDescent="0.2">
      <c r="B20" s="268"/>
      <c r="C20" s="109" t="s">
        <v>112</v>
      </c>
      <c r="D20" s="91" t="s">
        <v>188</v>
      </c>
      <c r="E20" s="55"/>
      <c r="F20" s="50"/>
      <c r="G20" s="95" t="str">
        <f t="shared" si="1"/>
        <v>4</v>
      </c>
      <c r="H20" s="45"/>
      <c r="I20" s="45"/>
      <c r="J20" s="45"/>
      <c r="K20" s="45"/>
      <c r="L20" s="95" t="e">
        <f>HLOOKUP(F20,H17:K18,2)</f>
        <v>#N/A</v>
      </c>
      <c r="M20" s="94" t="e">
        <f t="shared" si="2"/>
        <v>#N/A</v>
      </c>
      <c r="N20" s="45"/>
      <c r="O20" s="76"/>
    </row>
    <row r="21" spans="2:15" x14ac:dyDescent="0.2">
      <c r="B21" s="272"/>
      <c r="C21" s="111" t="s">
        <v>112</v>
      </c>
      <c r="D21" s="79" t="s">
        <v>189</v>
      </c>
      <c r="E21" s="56"/>
      <c r="F21" s="50"/>
      <c r="G21" s="95" t="str">
        <f t="shared" si="1"/>
        <v>4</v>
      </c>
      <c r="H21" s="45"/>
      <c r="I21" s="45"/>
      <c r="J21" s="45"/>
      <c r="K21" s="45"/>
      <c r="L21" s="95" t="e">
        <f>HLOOKUP(F21,H17:K18,2)</f>
        <v>#N/A</v>
      </c>
      <c r="M21" s="94" t="e">
        <f t="shared" si="2"/>
        <v>#N/A</v>
      </c>
      <c r="N21" s="45"/>
      <c r="O21" s="76"/>
    </row>
    <row r="22" spans="2:15" x14ac:dyDescent="0.2">
      <c r="B22" s="267" t="s">
        <v>49</v>
      </c>
      <c r="C22" s="108" t="s">
        <v>110</v>
      </c>
      <c r="D22" s="83" t="s">
        <v>12</v>
      </c>
      <c r="E22" s="54"/>
      <c r="F22" s="50"/>
      <c r="G22" s="95" t="str">
        <f t="shared" si="1"/>
        <v>1</v>
      </c>
      <c r="H22" s="45"/>
      <c r="I22" s="45"/>
      <c r="J22" s="45"/>
      <c r="K22" s="45"/>
      <c r="L22" s="95" t="e">
        <f>HLOOKUP(F22,H17:K18,2)</f>
        <v>#N/A</v>
      </c>
      <c r="M22" s="94" t="e">
        <f t="shared" si="2"/>
        <v>#N/A</v>
      </c>
      <c r="N22" s="45"/>
      <c r="O22" s="76"/>
    </row>
    <row r="23" spans="2:15" x14ac:dyDescent="0.2">
      <c r="B23" s="268"/>
      <c r="C23" s="109" t="s">
        <v>110</v>
      </c>
      <c r="D23" s="77" t="s">
        <v>87</v>
      </c>
      <c r="E23" s="55"/>
      <c r="F23" s="50"/>
      <c r="G23" s="95" t="str">
        <f t="shared" si="1"/>
        <v>1</v>
      </c>
      <c r="H23" s="45"/>
      <c r="I23" s="45"/>
      <c r="J23" s="45"/>
      <c r="K23" s="45"/>
      <c r="L23" s="95" t="e">
        <f>HLOOKUP(F23,H17:K18,2)</f>
        <v>#N/A</v>
      </c>
      <c r="M23" s="94" t="e">
        <f t="shared" si="2"/>
        <v>#N/A</v>
      </c>
      <c r="N23" s="45"/>
      <c r="O23" s="76"/>
    </row>
    <row r="24" spans="2:15" x14ac:dyDescent="0.2">
      <c r="B24" s="268"/>
      <c r="C24" s="109" t="s">
        <v>111</v>
      </c>
      <c r="D24" s="78" t="s">
        <v>190</v>
      </c>
      <c r="E24" s="55"/>
      <c r="F24" s="50"/>
      <c r="G24" s="95" t="str">
        <f t="shared" si="1"/>
        <v>2</v>
      </c>
      <c r="H24" s="45"/>
      <c r="I24" s="45"/>
      <c r="J24" s="45"/>
      <c r="K24" s="45"/>
      <c r="L24" s="95" t="e">
        <f>HLOOKUP(F24,H17:K18,2)</f>
        <v>#N/A</v>
      </c>
      <c r="M24" s="94" t="e">
        <f t="shared" si="2"/>
        <v>#N/A</v>
      </c>
      <c r="N24" s="45"/>
      <c r="O24" s="76"/>
    </row>
    <row r="25" spans="2:15" x14ac:dyDescent="0.2">
      <c r="B25" s="268"/>
      <c r="C25" s="109" t="s">
        <v>111</v>
      </c>
      <c r="D25" s="78" t="s">
        <v>191</v>
      </c>
      <c r="E25" s="55"/>
      <c r="F25" s="50"/>
      <c r="G25" s="95" t="str">
        <f t="shared" si="1"/>
        <v>2</v>
      </c>
      <c r="H25" s="45"/>
      <c r="I25" s="45"/>
      <c r="J25" s="45"/>
      <c r="K25" s="45"/>
      <c r="L25" s="95" t="e">
        <f>HLOOKUP(F25,H17:K18,2)</f>
        <v>#N/A</v>
      </c>
      <c r="M25" s="94" t="e">
        <f t="shared" si="2"/>
        <v>#N/A</v>
      </c>
      <c r="N25" s="45"/>
      <c r="O25" s="76"/>
    </row>
    <row r="26" spans="2:15" x14ac:dyDescent="0.2">
      <c r="B26" s="268"/>
      <c r="C26" s="109" t="s">
        <v>112</v>
      </c>
      <c r="D26" s="91" t="s">
        <v>192</v>
      </c>
      <c r="E26" s="55"/>
      <c r="F26" s="50"/>
      <c r="G26" s="95" t="str">
        <f t="shared" si="1"/>
        <v>4</v>
      </c>
      <c r="H26" s="45"/>
      <c r="I26" s="45"/>
      <c r="J26" s="45"/>
      <c r="K26" s="45"/>
      <c r="L26" s="95" t="e">
        <f>HLOOKUP(F26,H17:K18,2)</f>
        <v>#N/A</v>
      </c>
      <c r="M26" s="94" t="e">
        <f t="shared" si="2"/>
        <v>#N/A</v>
      </c>
      <c r="N26" s="45"/>
      <c r="O26" s="76"/>
    </row>
    <row r="27" spans="2:15" x14ac:dyDescent="0.2">
      <c r="B27" s="268"/>
      <c r="C27" s="109" t="s">
        <v>112</v>
      </c>
      <c r="D27" s="91" t="s">
        <v>193</v>
      </c>
      <c r="E27" s="55"/>
      <c r="F27" s="50"/>
      <c r="G27" s="95" t="str">
        <f t="shared" si="1"/>
        <v>4</v>
      </c>
      <c r="H27" s="45"/>
      <c r="I27" s="45"/>
      <c r="J27" s="45"/>
      <c r="K27" s="45"/>
      <c r="L27" s="95" t="e">
        <f>HLOOKUP(F27,H17:K18,2)</f>
        <v>#N/A</v>
      </c>
      <c r="M27" s="94" t="e">
        <f t="shared" si="2"/>
        <v>#N/A</v>
      </c>
      <c r="N27" s="45"/>
      <c r="O27" s="76"/>
    </row>
    <row r="28" spans="2:15" ht="26" customHeight="1" x14ac:dyDescent="0.2">
      <c r="B28" s="272"/>
      <c r="C28" s="111" t="s">
        <v>112</v>
      </c>
      <c r="D28" s="79" t="s">
        <v>194</v>
      </c>
      <c r="E28" s="56"/>
      <c r="F28" s="50"/>
      <c r="G28" s="95" t="str">
        <f t="shared" si="1"/>
        <v>4</v>
      </c>
      <c r="H28" s="45"/>
      <c r="I28" s="45"/>
      <c r="J28" s="45"/>
      <c r="K28" s="45"/>
      <c r="L28" s="95" t="e">
        <f>HLOOKUP(F28,H17:K18,2)</f>
        <v>#N/A</v>
      </c>
      <c r="M28" s="94" t="e">
        <f t="shared" si="2"/>
        <v>#N/A</v>
      </c>
      <c r="N28" s="45"/>
      <c r="O28" s="76"/>
    </row>
    <row r="29" spans="2:15" x14ac:dyDescent="0.2">
      <c r="B29" s="267" t="s">
        <v>50</v>
      </c>
      <c r="C29" s="108" t="s">
        <v>111</v>
      </c>
      <c r="D29" s="82" t="s">
        <v>13</v>
      </c>
      <c r="E29" s="54"/>
      <c r="F29" s="50"/>
      <c r="G29" s="95" t="str">
        <f t="shared" si="1"/>
        <v>2</v>
      </c>
      <c r="H29" s="45"/>
      <c r="I29" s="45"/>
      <c r="J29" s="45"/>
      <c r="K29" s="45"/>
      <c r="L29" s="95" t="e">
        <f>HLOOKUP(F29,H17:K18,2)</f>
        <v>#N/A</v>
      </c>
      <c r="M29" s="94" t="e">
        <f t="shared" si="2"/>
        <v>#N/A</v>
      </c>
      <c r="N29" s="45"/>
      <c r="O29" s="76"/>
    </row>
    <row r="30" spans="2:15" ht="28" x14ac:dyDescent="0.2">
      <c r="B30" s="272"/>
      <c r="C30" s="111" t="s">
        <v>112</v>
      </c>
      <c r="D30" s="79" t="s">
        <v>195</v>
      </c>
      <c r="E30" s="56"/>
      <c r="F30" s="50"/>
      <c r="G30" s="95" t="str">
        <f t="shared" si="1"/>
        <v>4</v>
      </c>
      <c r="H30" s="45"/>
      <c r="I30" s="45"/>
      <c r="J30" s="45"/>
      <c r="K30" s="45"/>
      <c r="L30" s="95" t="e">
        <f>HLOOKUP(F30,H17:K18,2)</f>
        <v>#N/A</v>
      </c>
      <c r="M30" s="94" t="e">
        <f t="shared" si="2"/>
        <v>#N/A</v>
      </c>
      <c r="N30" s="45"/>
      <c r="O30" s="76"/>
    </row>
    <row r="31" spans="2:15" ht="14.25" customHeight="1" x14ac:dyDescent="0.2">
      <c r="B31" s="267" t="s">
        <v>65</v>
      </c>
      <c r="C31" s="108" t="s">
        <v>111</v>
      </c>
      <c r="D31" s="93" t="s">
        <v>15</v>
      </c>
      <c r="E31" s="54"/>
      <c r="F31" s="50"/>
      <c r="G31" s="95" t="str">
        <f t="shared" si="1"/>
        <v>2</v>
      </c>
      <c r="H31" s="45"/>
      <c r="I31" s="45"/>
      <c r="J31" s="45"/>
      <c r="K31" s="45"/>
      <c r="L31" s="95" t="e">
        <f>HLOOKUP(F31,H17:K18,2)</f>
        <v>#N/A</v>
      </c>
      <c r="M31" s="94" t="e">
        <f t="shared" si="2"/>
        <v>#N/A</v>
      </c>
      <c r="N31" s="45"/>
      <c r="O31" s="76"/>
    </row>
    <row r="32" spans="2:15" x14ac:dyDescent="0.2">
      <c r="B32" s="268"/>
      <c r="C32" s="109" t="s">
        <v>111</v>
      </c>
      <c r="D32" s="78" t="s">
        <v>58</v>
      </c>
      <c r="E32" s="55"/>
      <c r="F32" s="50"/>
      <c r="G32" s="95" t="str">
        <f t="shared" si="1"/>
        <v>2</v>
      </c>
      <c r="H32" s="45"/>
      <c r="I32" s="45"/>
      <c r="J32" s="45"/>
      <c r="K32" s="45"/>
      <c r="L32" s="95" t="e">
        <f>HLOOKUP(F32,H17:K18,2)</f>
        <v>#N/A</v>
      </c>
      <c r="M32" s="94" t="e">
        <f t="shared" si="2"/>
        <v>#N/A</v>
      </c>
      <c r="N32" s="45"/>
      <c r="O32" s="76"/>
    </row>
    <row r="33" spans="2:15" x14ac:dyDescent="0.2">
      <c r="B33" s="268"/>
      <c r="C33" s="109" t="s">
        <v>112</v>
      </c>
      <c r="D33" s="91" t="s">
        <v>196</v>
      </c>
      <c r="E33" s="55"/>
      <c r="F33" s="50"/>
      <c r="G33" s="95" t="str">
        <f t="shared" si="1"/>
        <v>4</v>
      </c>
      <c r="H33" s="45"/>
      <c r="I33" s="45"/>
      <c r="J33" s="45"/>
      <c r="K33" s="45"/>
      <c r="L33" s="95" t="e">
        <f>HLOOKUP(F33,H17:K18,2)</f>
        <v>#N/A</v>
      </c>
      <c r="M33" s="94" t="e">
        <f t="shared" si="2"/>
        <v>#N/A</v>
      </c>
      <c r="N33" s="45"/>
      <c r="O33" s="76"/>
    </row>
    <row r="34" spans="2:15" x14ac:dyDescent="0.2">
      <c r="B34" s="268"/>
      <c r="C34" s="109" t="s">
        <v>112</v>
      </c>
      <c r="D34" s="91" t="s">
        <v>197</v>
      </c>
      <c r="E34" s="55"/>
      <c r="F34" s="50"/>
      <c r="G34" s="95" t="str">
        <f t="shared" si="1"/>
        <v>4</v>
      </c>
      <c r="H34" s="45"/>
      <c r="I34" s="45"/>
      <c r="J34" s="45"/>
      <c r="K34" s="45"/>
      <c r="L34" s="95" t="e">
        <f>HLOOKUP(F34,H17:K18,2)</f>
        <v>#N/A</v>
      </c>
      <c r="M34" s="94" t="e">
        <f t="shared" si="2"/>
        <v>#N/A</v>
      </c>
      <c r="N34" s="45"/>
      <c r="O34" s="76"/>
    </row>
    <row r="35" spans="2:15" x14ac:dyDescent="0.2">
      <c r="B35" s="268"/>
      <c r="C35" s="109" t="s">
        <v>112</v>
      </c>
      <c r="D35" s="91" t="s">
        <v>198</v>
      </c>
      <c r="E35" s="55"/>
      <c r="F35" s="50"/>
      <c r="G35" s="95" t="str">
        <f t="shared" si="1"/>
        <v>4</v>
      </c>
      <c r="L35" s="103" t="e">
        <f>HLOOKUP(F35,H17:K18,2)</f>
        <v>#N/A</v>
      </c>
      <c r="M35" s="94" t="e">
        <f t="shared" si="2"/>
        <v>#N/A</v>
      </c>
      <c r="O35" s="76"/>
    </row>
    <row r="36" spans="2:15" ht="20" customHeight="1" x14ac:dyDescent="0.2">
      <c r="B36" s="126" t="s">
        <v>105</v>
      </c>
      <c r="C36" s="106"/>
      <c r="D36" s="101"/>
      <c r="E36" s="101"/>
      <c r="F36" s="202" t="e">
        <f>(SUM(M17:M35)*100)/206</f>
        <v>#N/A</v>
      </c>
    </row>
    <row r="38" spans="2:15" x14ac:dyDescent="0.2">
      <c r="D38" s="24"/>
    </row>
    <row r="41" spans="2:15" ht="20" x14ac:dyDescent="0.2">
      <c r="B41" s="112"/>
      <c r="H41" s="107" t="s">
        <v>110</v>
      </c>
      <c r="I41" s="107" t="s">
        <v>111</v>
      </c>
      <c r="J41" s="107" t="s">
        <v>112</v>
      </c>
    </row>
  </sheetData>
  <sheetProtection formatCells="0" selectLockedCells="1"/>
  <mergeCells count="8">
    <mergeCell ref="B31:B35"/>
    <mergeCell ref="H5:K5"/>
    <mergeCell ref="B6:B9"/>
    <mergeCell ref="B10:B11"/>
    <mergeCell ref="B29:B30"/>
    <mergeCell ref="B17:B21"/>
    <mergeCell ref="B22:B28"/>
    <mergeCell ref="B12:B13"/>
  </mergeCells>
  <conditionalFormatting sqref="A1:O38">
    <cfRule type="containsErrors" dxfId="17" priority="2">
      <formula>ISERROR(A1)</formula>
    </cfRule>
  </conditionalFormatting>
  <conditionalFormatting sqref="A1:O1048576">
    <cfRule type="containsErrors" dxfId="16" priority="1">
      <formula>ISERROR(A1)</formula>
    </cfRule>
  </conditionalFormatting>
  <dataValidations count="2">
    <dataValidation type="list" allowBlank="1" showInputMessage="1" showErrorMessage="1" sqref="F6:F13 F17:F35" xr:uid="{A0695BF2-2A65-4B97-888B-1AF6373560F0}">
      <formula1>$H$17:$K$17</formula1>
    </dataValidation>
    <dataValidation type="list" allowBlank="1" showInputMessage="1" showErrorMessage="1" sqref="C17:C35 C6:C13" xr:uid="{54C5EED1-C8AB-8847-8C62-7BFB9B873580}">
      <formula1>$H$41:$J$41</formula1>
    </dataValidation>
  </dataValidations>
  <pageMargins left="0.7" right="0.7" top="0.75" bottom="0.75" header="0.3" footer="0.3"/>
  <pageSetup paperSize="9" orientation="landscape" r:id="rId1"/>
  <ignoredErrors>
    <ignoredError sqref="L17:L35 F1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B1CA0-97D3-4648-97AA-5E7202AAF657}">
  <sheetPr codeName="Feuil6"/>
  <dimension ref="B3:O33"/>
  <sheetViews>
    <sheetView showGridLines="0" topLeftCell="A6" zoomScaleNormal="99" workbookViewId="0">
      <selection activeCell="F13" sqref="F13:F29"/>
    </sheetView>
  </sheetViews>
  <sheetFormatPr baseColWidth="10" defaultRowHeight="15" x14ac:dyDescent="0.2"/>
  <cols>
    <col min="1" max="1" width="3.6640625" customWidth="1"/>
    <col min="2" max="2" width="15.6640625" customWidth="1"/>
    <col min="3" max="3" width="20.33203125" hidden="1" customWidth="1"/>
    <col min="4" max="4" width="99" customWidth="1"/>
    <col min="5" max="5" width="1.1640625" customWidth="1"/>
    <col min="6" max="6" width="19.1640625" style="49" customWidth="1"/>
    <col min="7" max="8" width="20.83203125" hidden="1" customWidth="1"/>
    <col min="9" max="9" width="26.1640625" hidden="1" customWidth="1"/>
    <col min="10" max="10" width="25.1640625" hidden="1" customWidth="1"/>
    <col min="11" max="11" width="31.83203125" hidden="1" customWidth="1"/>
    <col min="12" max="12" width="31.6640625" hidden="1" customWidth="1"/>
    <col min="13" max="13" width="22.5" hidden="1" customWidth="1"/>
    <col min="14" max="14" width="11.1640625" customWidth="1"/>
    <col min="15" max="15" width="43" customWidth="1"/>
  </cols>
  <sheetData>
    <row r="3" spans="2:15" ht="26.5" customHeight="1" x14ac:dyDescent="0.2">
      <c r="B3" s="62" t="s">
        <v>70</v>
      </c>
      <c r="C3" s="63"/>
      <c r="D3" s="63"/>
      <c r="E3" s="63"/>
      <c r="F3" s="64"/>
    </row>
    <row r="4" spans="2:15" x14ac:dyDescent="0.2">
      <c r="B4" s="22"/>
      <c r="C4" s="22"/>
      <c r="D4" s="40"/>
    </row>
    <row r="5" spans="2:15" x14ac:dyDescent="0.2">
      <c r="B5" s="60" t="s">
        <v>16</v>
      </c>
      <c r="C5" s="104"/>
      <c r="D5" s="61"/>
      <c r="E5" s="61"/>
      <c r="F5" s="74" t="s">
        <v>67</v>
      </c>
      <c r="G5" t="s">
        <v>106</v>
      </c>
      <c r="K5" s="103"/>
      <c r="L5" s="103" t="s">
        <v>109</v>
      </c>
      <c r="M5" s="103" t="s">
        <v>115</v>
      </c>
      <c r="N5" s="103"/>
      <c r="O5" s="75" t="s">
        <v>68</v>
      </c>
    </row>
    <row r="6" spans="2:15" x14ac:dyDescent="0.2">
      <c r="B6" s="273" t="s">
        <v>41</v>
      </c>
      <c r="C6" s="113" t="s">
        <v>110</v>
      </c>
      <c r="D6" s="83" t="s">
        <v>17</v>
      </c>
      <c r="E6" s="54"/>
      <c r="F6" s="50"/>
      <c r="G6" s="45" t="str">
        <f>IF($C$6:$C$29="B","1",IF($C$6:$C$29="A","2",IF($C$6:$C$29="L","4")))</f>
        <v>1</v>
      </c>
      <c r="H6" s="45" t="s">
        <v>37</v>
      </c>
      <c r="I6" s="45" t="s">
        <v>38</v>
      </c>
      <c r="J6" s="45" t="s">
        <v>39</v>
      </c>
      <c r="K6" s="125" t="s">
        <v>40</v>
      </c>
      <c r="L6" s="103" t="e">
        <f>HLOOKUP(F6,$H$6:$K$7,2)</f>
        <v>#N/A</v>
      </c>
      <c r="M6" s="103" t="e">
        <f>G6*L6</f>
        <v>#N/A</v>
      </c>
      <c r="N6" s="103"/>
      <c r="O6" s="76"/>
    </row>
    <row r="7" spans="2:15" ht="28" x14ac:dyDescent="0.2">
      <c r="B7" s="273"/>
      <c r="C7" s="114" t="s">
        <v>111</v>
      </c>
      <c r="D7" s="78" t="s">
        <v>199</v>
      </c>
      <c r="E7" s="55"/>
      <c r="F7" s="50"/>
      <c r="G7" s="45" t="str">
        <f>IF($C$6:$C$29="B","1",IF($C$6:$C$29="A","2",IF($C$6:$C$29="L","4")))</f>
        <v>2</v>
      </c>
      <c r="H7">
        <v>0</v>
      </c>
      <c r="I7">
        <v>1</v>
      </c>
      <c r="J7">
        <v>2</v>
      </c>
      <c r="K7" s="103">
        <v>4</v>
      </c>
      <c r="L7" s="103" t="e">
        <f t="shared" ref="L7:L29" si="0">HLOOKUP(F7,$H$6:$K$7,2)</f>
        <v>#N/A</v>
      </c>
      <c r="M7" s="103" t="e">
        <f>G7*L7</f>
        <v>#N/A</v>
      </c>
      <c r="N7" s="103"/>
      <c r="O7" s="76"/>
    </row>
    <row r="8" spans="2:15" ht="30" customHeight="1" x14ac:dyDescent="0.2">
      <c r="B8" s="273"/>
      <c r="C8" s="114" t="s">
        <v>112</v>
      </c>
      <c r="D8" s="91" t="s">
        <v>200</v>
      </c>
      <c r="E8" s="55"/>
      <c r="F8" s="50"/>
      <c r="G8" s="45" t="str">
        <f>IF($C$6:$C$29="B","1",IF($C$6:$C$29="A","2",IF($C$6:$C$29="L","4")))</f>
        <v>4</v>
      </c>
      <c r="K8" s="103"/>
      <c r="L8" s="103" t="e">
        <f t="shared" si="0"/>
        <v>#N/A</v>
      </c>
      <c r="M8" s="103" t="e">
        <f>G8*L8</f>
        <v>#N/A</v>
      </c>
      <c r="N8" s="103"/>
      <c r="O8" s="76"/>
    </row>
    <row r="9" spans="2:15" x14ac:dyDescent="0.2">
      <c r="B9" s="270"/>
      <c r="C9" s="114" t="s">
        <v>112</v>
      </c>
      <c r="D9" s="91" t="s">
        <v>201</v>
      </c>
      <c r="E9" s="55"/>
      <c r="F9" s="50"/>
      <c r="G9" s="45" t="str">
        <f>IF($C$6:$C$29="B","1",IF($C$6:$C$29="A","2",IF($C$6:$C$29="L","4")))</f>
        <v>4</v>
      </c>
      <c r="K9" s="103"/>
      <c r="L9" s="103" t="e">
        <f t="shared" si="0"/>
        <v>#N/A</v>
      </c>
      <c r="M9" s="103" t="e">
        <f>G9*L9</f>
        <v>#N/A</v>
      </c>
      <c r="N9" s="103"/>
      <c r="O9" s="76"/>
    </row>
    <row r="10" spans="2:15" ht="20" customHeight="1" x14ac:dyDescent="0.2">
      <c r="B10" s="126" t="s">
        <v>105</v>
      </c>
      <c r="C10" s="120"/>
      <c r="D10" s="120"/>
      <c r="E10" s="121"/>
      <c r="F10" s="201" t="e">
        <f>(SUM(M6:M9)*100)/44</f>
        <v>#N/A</v>
      </c>
      <c r="K10" s="103"/>
      <c r="L10" s="103"/>
      <c r="M10" s="103"/>
      <c r="N10" s="103"/>
    </row>
    <row r="11" spans="2:15" x14ac:dyDescent="0.2">
      <c r="B11" s="22"/>
      <c r="C11" s="22"/>
      <c r="D11" s="32"/>
      <c r="K11" s="103"/>
      <c r="L11" s="103"/>
      <c r="M11" s="103">
        <f t="shared" ref="M11:M29" si="1">G11*L11</f>
        <v>0</v>
      </c>
      <c r="N11" s="103"/>
    </row>
    <row r="12" spans="2:15" x14ac:dyDescent="0.2">
      <c r="B12" s="60" t="s">
        <v>230</v>
      </c>
      <c r="C12" s="104"/>
      <c r="D12" s="70"/>
      <c r="E12" s="61"/>
      <c r="F12" s="74" t="s">
        <v>67</v>
      </c>
      <c r="K12" s="103"/>
      <c r="L12" s="103"/>
      <c r="M12" s="103">
        <f t="shared" si="1"/>
        <v>0</v>
      </c>
      <c r="N12" s="103"/>
      <c r="O12" s="75" t="s">
        <v>68</v>
      </c>
    </row>
    <row r="13" spans="2:15" ht="14.25" customHeight="1" x14ac:dyDescent="0.2">
      <c r="B13" s="267" t="s">
        <v>51</v>
      </c>
      <c r="C13" s="113" t="s">
        <v>110</v>
      </c>
      <c r="D13" s="83" t="s">
        <v>19</v>
      </c>
      <c r="E13" s="54"/>
      <c r="F13" s="50"/>
      <c r="G13" t="str">
        <f t="shared" ref="G13:G29" si="2">IF($C$6:$C$29="B","1",IF($C$6:$C$29="A","2",IF($C$6:$C$29="L","4")))</f>
        <v>1</v>
      </c>
      <c r="K13" s="103"/>
      <c r="L13" s="103" t="e">
        <f t="shared" si="0"/>
        <v>#N/A</v>
      </c>
      <c r="M13" s="103" t="e">
        <f t="shared" si="1"/>
        <v>#N/A</v>
      </c>
      <c r="N13" s="103"/>
      <c r="O13" s="76"/>
    </row>
    <row r="14" spans="2:15" x14ac:dyDescent="0.2">
      <c r="B14" s="268"/>
      <c r="C14" s="114" t="s">
        <v>111</v>
      </c>
      <c r="D14" s="78" t="s">
        <v>202</v>
      </c>
      <c r="E14" s="55"/>
      <c r="F14" s="50"/>
      <c r="G14" t="str">
        <f t="shared" si="2"/>
        <v>2</v>
      </c>
      <c r="K14" s="103"/>
      <c r="L14" s="103" t="e">
        <f t="shared" si="0"/>
        <v>#N/A</v>
      </c>
      <c r="M14" s="103" t="e">
        <f t="shared" si="1"/>
        <v>#N/A</v>
      </c>
      <c r="N14" s="103"/>
      <c r="O14" s="76"/>
    </row>
    <row r="15" spans="2:15" ht="28" x14ac:dyDescent="0.2">
      <c r="B15" s="268"/>
      <c r="C15" s="114" t="s">
        <v>111</v>
      </c>
      <c r="D15" s="78" t="s">
        <v>203</v>
      </c>
      <c r="E15" s="55"/>
      <c r="F15" s="50"/>
      <c r="G15" t="str">
        <f t="shared" si="2"/>
        <v>2</v>
      </c>
      <c r="K15" s="103"/>
      <c r="L15" s="103" t="e">
        <f t="shared" si="0"/>
        <v>#N/A</v>
      </c>
      <c r="M15" s="103" t="e">
        <f t="shared" si="1"/>
        <v>#N/A</v>
      </c>
      <c r="N15" s="103"/>
      <c r="O15" s="76"/>
    </row>
    <row r="16" spans="2:15" x14ac:dyDescent="0.2">
      <c r="B16" s="268"/>
      <c r="C16" s="114" t="s">
        <v>112</v>
      </c>
      <c r="D16" s="91" t="s">
        <v>204</v>
      </c>
      <c r="E16" s="55"/>
      <c r="F16" s="50"/>
      <c r="G16" t="str">
        <f t="shared" si="2"/>
        <v>4</v>
      </c>
      <c r="K16" s="103"/>
      <c r="L16" s="103" t="e">
        <f t="shared" si="0"/>
        <v>#N/A</v>
      </c>
      <c r="M16" s="103" t="e">
        <f t="shared" si="1"/>
        <v>#N/A</v>
      </c>
      <c r="N16" s="103"/>
      <c r="O16" s="76"/>
    </row>
    <row r="17" spans="2:15" ht="28" x14ac:dyDescent="0.2">
      <c r="B17" s="268"/>
      <c r="C17" s="114" t="s">
        <v>112</v>
      </c>
      <c r="D17" s="91" t="s">
        <v>205</v>
      </c>
      <c r="E17" s="55"/>
      <c r="F17" s="50"/>
      <c r="G17" t="str">
        <f t="shared" si="2"/>
        <v>4</v>
      </c>
      <c r="K17" s="103"/>
      <c r="L17" s="103" t="e">
        <f t="shared" si="0"/>
        <v>#N/A</v>
      </c>
      <c r="M17" s="103" t="e">
        <f t="shared" si="1"/>
        <v>#N/A</v>
      </c>
      <c r="N17" s="103"/>
      <c r="O17" s="76"/>
    </row>
    <row r="18" spans="2:15" x14ac:dyDescent="0.2">
      <c r="B18" s="272"/>
      <c r="C18" s="116" t="s">
        <v>112</v>
      </c>
      <c r="D18" s="79" t="s">
        <v>60</v>
      </c>
      <c r="E18" s="56"/>
      <c r="F18" s="50"/>
      <c r="G18" t="str">
        <f t="shared" si="2"/>
        <v>4</v>
      </c>
      <c r="K18" s="103"/>
      <c r="L18" s="103" t="e">
        <f t="shared" si="0"/>
        <v>#N/A</v>
      </c>
      <c r="M18" s="103" t="e">
        <f t="shared" si="1"/>
        <v>#N/A</v>
      </c>
      <c r="N18" s="103"/>
      <c r="O18" s="76"/>
    </row>
    <row r="19" spans="2:15" ht="14.25" customHeight="1" x14ac:dyDescent="0.2">
      <c r="B19" s="267" t="s">
        <v>52</v>
      </c>
      <c r="C19" s="113" t="s">
        <v>111</v>
      </c>
      <c r="D19" s="82" t="s">
        <v>88</v>
      </c>
      <c r="E19" s="54"/>
      <c r="F19" s="50"/>
      <c r="G19" t="str">
        <f t="shared" si="2"/>
        <v>2</v>
      </c>
      <c r="K19" s="103"/>
      <c r="L19" s="103" t="e">
        <f t="shared" si="0"/>
        <v>#N/A</v>
      </c>
      <c r="M19" s="103" t="e">
        <f t="shared" si="1"/>
        <v>#N/A</v>
      </c>
      <c r="N19" s="103"/>
      <c r="O19" s="76"/>
    </row>
    <row r="20" spans="2:15" x14ac:dyDescent="0.2">
      <c r="B20" s="268"/>
      <c r="C20" s="114" t="s">
        <v>111</v>
      </c>
      <c r="D20" s="78" t="s">
        <v>206</v>
      </c>
      <c r="E20" s="55"/>
      <c r="F20" s="50"/>
      <c r="G20" t="str">
        <f t="shared" si="2"/>
        <v>2</v>
      </c>
      <c r="K20" s="103"/>
      <c r="L20" s="103" t="e">
        <f t="shared" si="0"/>
        <v>#N/A</v>
      </c>
      <c r="M20" s="103" t="e">
        <f t="shared" si="1"/>
        <v>#N/A</v>
      </c>
      <c r="N20" s="103"/>
      <c r="O20" s="76"/>
    </row>
    <row r="21" spans="2:15" x14ac:dyDescent="0.2">
      <c r="B21" s="268"/>
      <c r="C21" s="114" t="s">
        <v>112</v>
      </c>
      <c r="D21" s="91" t="s">
        <v>207</v>
      </c>
      <c r="E21" s="55"/>
      <c r="F21" s="50"/>
      <c r="G21" t="str">
        <f t="shared" si="2"/>
        <v>4</v>
      </c>
      <c r="K21" s="103"/>
      <c r="L21" s="103" t="e">
        <f t="shared" si="0"/>
        <v>#N/A</v>
      </c>
      <c r="M21" s="103" t="e">
        <f t="shared" si="1"/>
        <v>#N/A</v>
      </c>
      <c r="N21" s="103"/>
      <c r="O21" s="76"/>
    </row>
    <row r="22" spans="2:15" x14ac:dyDescent="0.2">
      <c r="B22" s="272"/>
      <c r="C22" s="116" t="s">
        <v>112</v>
      </c>
      <c r="D22" s="79" t="s">
        <v>208</v>
      </c>
      <c r="E22" s="56"/>
      <c r="F22" s="50"/>
      <c r="G22" t="str">
        <f t="shared" si="2"/>
        <v>4</v>
      </c>
      <c r="K22" s="103"/>
      <c r="L22" s="103" t="e">
        <f t="shared" si="0"/>
        <v>#N/A</v>
      </c>
      <c r="M22" s="103" t="e">
        <f t="shared" si="1"/>
        <v>#N/A</v>
      </c>
      <c r="N22" s="103"/>
      <c r="O22" s="76"/>
    </row>
    <row r="23" spans="2:15" ht="40" customHeight="1" x14ac:dyDescent="0.2">
      <c r="B23" s="267" t="s">
        <v>89</v>
      </c>
      <c r="C23" s="113" t="s">
        <v>111</v>
      </c>
      <c r="D23" s="82" t="s">
        <v>209</v>
      </c>
      <c r="E23" s="54"/>
      <c r="F23" s="50"/>
      <c r="G23" t="str">
        <f t="shared" si="2"/>
        <v>2</v>
      </c>
      <c r="K23" s="103"/>
      <c r="L23" s="103" t="e">
        <f t="shared" si="0"/>
        <v>#N/A</v>
      </c>
      <c r="M23" s="103" t="e">
        <f t="shared" si="1"/>
        <v>#N/A</v>
      </c>
      <c r="N23" s="103"/>
      <c r="O23" s="76"/>
    </row>
    <row r="24" spans="2:15" ht="28" x14ac:dyDescent="0.2">
      <c r="B24" s="268"/>
      <c r="C24" s="114" t="s">
        <v>112</v>
      </c>
      <c r="D24" s="91" t="s">
        <v>210</v>
      </c>
      <c r="E24" s="55"/>
      <c r="F24" s="50"/>
      <c r="G24" t="str">
        <f t="shared" si="2"/>
        <v>4</v>
      </c>
      <c r="K24" s="103"/>
      <c r="L24" s="103" t="e">
        <f t="shared" si="0"/>
        <v>#N/A</v>
      </c>
      <c r="M24" s="103" t="e">
        <f t="shared" si="1"/>
        <v>#N/A</v>
      </c>
      <c r="N24" s="103"/>
      <c r="O24" s="76"/>
    </row>
    <row r="25" spans="2:15" ht="28" x14ac:dyDescent="0.2">
      <c r="B25" s="272"/>
      <c r="C25" s="116" t="s">
        <v>112</v>
      </c>
      <c r="D25" s="79" t="s">
        <v>21</v>
      </c>
      <c r="E25" s="56"/>
      <c r="F25" s="50"/>
      <c r="G25" t="str">
        <f t="shared" si="2"/>
        <v>4</v>
      </c>
      <c r="K25" s="103"/>
      <c r="L25" s="103" t="e">
        <f t="shared" si="0"/>
        <v>#N/A</v>
      </c>
      <c r="M25" s="103" t="e">
        <f t="shared" si="1"/>
        <v>#N/A</v>
      </c>
      <c r="N25" s="103"/>
      <c r="O25" s="76"/>
    </row>
    <row r="26" spans="2:15" ht="28" x14ac:dyDescent="0.2">
      <c r="B26" s="267" t="s">
        <v>64</v>
      </c>
      <c r="C26" s="113" t="s">
        <v>111</v>
      </c>
      <c r="D26" s="82" t="s">
        <v>211</v>
      </c>
      <c r="E26" s="54"/>
      <c r="F26" s="50"/>
      <c r="G26" t="str">
        <f t="shared" si="2"/>
        <v>2</v>
      </c>
      <c r="K26" s="103"/>
      <c r="L26" s="103" t="e">
        <f t="shared" si="0"/>
        <v>#N/A</v>
      </c>
      <c r="M26" s="103" t="e">
        <f t="shared" si="1"/>
        <v>#N/A</v>
      </c>
      <c r="N26" s="103"/>
      <c r="O26" s="76"/>
    </row>
    <row r="27" spans="2:15" x14ac:dyDescent="0.2">
      <c r="B27" s="268"/>
      <c r="C27" s="114" t="s">
        <v>111</v>
      </c>
      <c r="D27" s="78" t="s">
        <v>20</v>
      </c>
      <c r="E27" s="55"/>
      <c r="F27" s="50"/>
      <c r="G27" t="str">
        <f t="shared" si="2"/>
        <v>2</v>
      </c>
      <c r="K27" s="103"/>
      <c r="L27" s="103" t="e">
        <f t="shared" si="0"/>
        <v>#N/A</v>
      </c>
      <c r="M27" s="103" t="e">
        <f t="shared" si="1"/>
        <v>#N/A</v>
      </c>
      <c r="N27" s="103"/>
      <c r="O27" s="76"/>
    </row>
    <row r="28" spans="2:15" ht="28" x14ac:dyDescent="0.2">
      <c r="B28" s="268"/>
      <c r="C28" s="114" t="s">
        <v>112</v>
      </c>
      <c r="D28" s="91" t="s">
        <v>90</v>
      </c>
      <c r="E28" s="55"/>
      <c r="F28" s="50"/>
      <c r="G28" t="str">
        <f t="shared" si="2"/>
        <v>4</v>
      </c>
      <c r="K28" s="103"/>
      <c r="L28" s="103" t="e">
        <f t="shared" si="0"/>
        <v>#N/A</v>
      </c>
      <c r="M28" s="103" t="e">
        <f t="shared" si="1"/>
        <v>#N/A</v>
      </c>
      <c r="N28" s="103"/>
      <c r="O28" s="76"/>
    </row>
    <row r="29" spans="2:15" x14ac:dyDescent="0.2">
      <c r="B29" s="268"/>
      <c r="C29" s="114" t="s">
        <v>112</v>
      </c>
      <c r="D29" s="91" t="s">
        <v>212</v>
      </c>
      <c r="E29" s="55"/>
      <c r="F29" s="50"/>
      <c r="G29" t="str">
        <f t="shared" si="2"/>
        <v>4</v>
      </c>
      <c r="K29" s="103"/>
      <c r="L29" s="103" t="e">
        <f t="shared" si="0"/>
        <v>#N/A</v>
      </c>
      <c r="M29" s="103" t="e">
        <f t="shared" si="1"/>
        <v>#N/A</v>
      </c>
      <c r="N29" s="103"/>
      <c r="O29" s="76"/>
    </row>
    <row r="30" spans="2:15" ht="24" customHeight="1" x14ac:dyDescent="0.2">
      <c r="B30" s="126" t="s">
        <v>105</v>
      </c>
      <c r="C30" s="124"/>
      <c r="D30" s="124"/>
      <c r="E30" s="124"/>
      <c r="F30" s="201" t="e">
        <f>(SUM(M13:M29)*100)/204</f>
        <v>#N/A</v>
      </c>
    </row>
    <row r="31" spans="2:15" x14ac:dyDescent="0.2">
      <c r="D31" s="22"/>
    </row>
    <row r="32" spans="2:15" x14ac:dyDescent="0.2">
      <c r="H32" t="s">
        <v>110</v>
      </c>
      <c r="I32" t="s">
        <v>111</v>
      </c>
      <c r="J32" t="s">
        <v>112</v>
      </c>
    </row>
    <row r="33" spans="8:10" x14ac:dyDescent="0.2">
      <c r="H33">
        <v>1</v>
      </c>
      <c r="I33">
        <v>2</v>
      </c>
      <c r="J33">
        <v>4</v>
      </c>
    </row>
  </sheetData>
  <mergeCells count="5">
    <mergeCell ref="B13:B18"/>
    <mergeCell ref="B19:B22"/>
    <mergeCell ref="B23:B25"/>
    <mergeCell ref="B26:B29"/>
    <mergeCell ref="B6:B9"/>
  </mergeCells>
  <conditionalFormatting sqref="F6:F9">
    <cfRule type="containsErrors" dxfId="15" priority="4">
      <formula>ISERROR(F6)</formula>
    </cfRule>
  </conditionalFormatting>
  <conditionalFormatting sqref="M8:N29">
    <cfRule type="containsErrors" dxfId="14" priority="3">
      <formula>ISERROR(M8)</formula>
    </cfRule>
  </conditionalFormatting>
  <conditionalFormatting sqref="F10">
    <cfRule type="containsErrors" dxfId="13" priority="2">
      <formula>ISERROR(F10)</formula>
    </cfRule>
  </conditionalFormatting>
  <conditionalFormatting sqref="F30">
    <cfRule type="containsErrors" dxfId="12" priority="1">
      <formula>ISERROR(F30)</formula>
    </cfRule>
  </conditionalFormatting>
  <dataValidations count="2">
    <dataValidation type="list" allowBlank="1" showInputMessage="1" showErrorMessage="1" sqref="F13:F29 F6:F9" xr:uid="{0B625C82-2E2C-4BB9-9E9E-C4D1EEB795F3}">
      <formula1>$H$6:$K$6</formula1>
    </dataValidation>
    <dataValidation type="list" allowBlank="1" showInputMessage="1" showErrorMessage="1" sqref="C6:C9 C13:C29" xr:uid="{208B9C72-E323-7440-98F5-62FACFE68B6B}">
      <formula1>$H$32:$J$32</formula1>
    </dataValidation>
  </dataValidations>
  <pageMargins left="0.7" right="0.7" top="0.75" bottom="0.75" header="0.3" footer="0.3"/>
  <pageSetup paperSize="9" orientation="landscape" r:id="rId1"/>
  <ignoredErrors>
    <ignoredError sqref="M11:M29 M8:M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C5D1-6B4A-4540-9DAF-7F5A87DB6050}">
  <sheetPr codeName="Feuil7"/>
  <dimension ref="B2:O35"/>
  <sheetViews>
    <sheetView showGridLines="0" zoomScale="83" zoomScaleNormal="140" workbookViewId="0">
      <selection activeCell="F15" sqref="F15:F32"/>
    </sheetView>
  </sheetViews>
  <sheetFormatPr baseColWidth="10" defaultRowHeight="15" x14ac:dyDescent="0.2"/>
  <cols>
    <col min="1" max="1" width="3.83203125" customWidth="1"/>
    <col min="2" max="2" width="15.6640625" customWidth="1"/>
    <col min="3" max="3" width="20" hidden="1" customWidth="1"/>
    <col min="4" max="4" width="102.33203125" customWidth="1"/>
    <col min="5" max="5" width="0.6640625" customWidth="1"/>
    <col min="6" max="6" width="25.83203125" customWidth="1"/>
    <col min="7" max="7" width="21" hidden="1" customWidth="1"/>
    <col min="8" max="8" width="27.33203125" hidden="1" customWidth="1"/>
    <col min="9" max="9" width="24" style="58" hidden="1" customWidth="1"/>
    <col min="10" max="10" width="23" hidden="1" customWidth="1"/>
    <col min="11" max="11" width="21.1640625" hidden="1" customWidth="1"/>
    <col min="12" max="12" width="37.83203125" hidden="1" customWidth="1"/>
    <col min="13" max="13" width="20.6640625" hidden="1" customWidth="1"/>
    <col min="14" max="14" width="12" customWidth="1"/>
    <col min="15" max="15" width="48.33203125" customWidth="1"/>
  </cols>
  <sheetData>
    <row r="2" spans="2:15" ht="21" customHeight="1" x14ac:dyDescent="0.2">
      <c r="B2" s="86" t="s">
        <v>71</v>
      </c>
      <c r="C2" s="118"/>
      <c r="D2" s="63"/>
      <c r="E2" s="63"/>
      <c r="F2" s="89"/>
    </row>
    <row r="3" spans="2:15" ht="21" customHeight="1" x14ac:dyDescent="0.2">
      <c r="B3" s="88"/>
      <c r="C3" s="88"/>
      <c r="D3" s="84"/>
      <c r="E3" s="84"/>
      <c r="F3" s="88"/>
    </row>
    <row r="4" spans="2:15" x14ac:dyDescent="0.2">
      <c r="B4" s="87" t="s">
        <v>100</v>
      </c>
      <c r="C4" s="119"/>
      <c r="D4" s="70"/>
      <c r="E4" s="61"/>
      <c r="F4" s="90" t="s">
        <v>67</v>
      </c>
      <c r="G4" s="102" t="s">
        <v>106</v>
      </c>
      <c r="M4" t="s">
        <v>116</v>
      </c>
      <c r="O4" s="75" t="s">
        <v>68</v>
      </c>
    </row>
    <row r="5" spans="2:15" x14ac:dyDescent="0.2">
      <c r="B5" s="279" t="s">
        <v>161</v>
      </c>
      <c r="C5" s="131" t="s">
        <v>110</v>
      </c>
      <c r="D5" s="83" t="s">
        <v>97</v>
      </c>
      <c r="E5" s="54"/>
      <c r="F5" s="138"/>
      <c r="G5" s="102" t="str">
        <f t="shared" ref="G5:G11" si="0">IF($C$5:$C$32="B","1",IF($C$5:$C$32="A","2",IF($C$5:$C$32="L","4")))</f>
        <v>1</v>
      </c>
      <c r="L5" t="e">
        <f t="shared" ref="L5:L11" si="1">HLOOKUP(F5,$H$15:$K$16,2)</f>
        <v>#N/A</v>
      </c>
      <c r="M5" t="e">
        <f t="shared" ref="M5:M32" si="2">G5*L5</f>
        <v>#N/A</v>
      </c>
      <c r="O5" s="76"/>
    </row>
    <row r="6" spans="2:15" ht="28" x14ac:dyDescent="0.2">
      <c r="B6" s="279"/>
      <c r="C6" s="132" t="s">
        <v>111</v>
      </c>
      <c r="D6" s="78" t="s">
        <v>24</v>
      </c>
      <c r="E6" s="55"/>
      <c r="F6" s="138"/>
      <c r="G6" s="102" t="str">
        <f t="shared" si="0"/>
        <v>2</v>
      </c>
      <c r="L6" t="e">
        <f t="shared" si="1"/>
        <v>#N/A</v>
      </c>
      <c r="M6" t="e">
        <f t="shared" si="2"/>
        <v>#N/A</v>
      </c>
      <c r="O6" s="76"/>
    </row>
    <row r="7" spans="2:15" ht="28" x14ac:dyDescent="0.2">
      <c r="B7" s="279"/>
      <c r="C7" s="133" t="s">
        <v>112</v>
      </c>
      <c r="D7" s="79" t="s">
        <v>26</v>
      </c>
      <c r="E7" s="56"/>
      <c r="F7" s="138"/>
      <c r="G7" s="102" t="str">
        <f t="shared" si="0"/>
        <v>4</v>
      </c>
      <c r="L7" t="e">
        <f t="shared" si="1"/>
        <v>#N/A</v>
      </c>
      <c r="M7" t="e">
        <f t="shared" si="2"/>
        <v>#N/A</v>
      </c>
      <c r="O7" s="76"/>
    </row>
    <row r="8" spans="2:15" ht="15" customHeight="1" x14ac:dyDescent="0.2">
      <c r="B8" s="274" t="s">
        <v>54</v>
      </c>
      <c r="C8" s="131" t="s">
        <v>110</v>
      </c>
      <c r="D8" s="83" t="s">
        <v>98</v>
      </c>
      <c r="E8" s="54"/>
      <c r="F8" s="138"/>
      <c r="G8" s="102" t="str">
        <f t="shared" si="0"/>
        <v>1</v>
      </c>
      <c r="L8" t="e">
        <f t="shared" si="1"/>
        <v>#N/A</v>
      </c>
      <c r="M8" t="e">
        <f t="shared" si="2"/>
        <v>#N/A</v>
      </c>
      <c r="O8" s="76"/>
    </row>
    <row r="9" spans="2:15" ht="28" x14ac:dyDescent="0.2">
      <c r="B9" s="280"/>
      <c r="C9" s="132" t="s">
        <v>111</v>
      </c>
      <c r="D9" s="78" t="s">
        <v>99</v>
      </c>
      <c r="E9" s="55"/>
      <c r="F9" s="138"/>
      <c r="G9" s="102" t="str">
        <f t="shared" si="0"/>
        <v>2</v>
      </c>
      <c r="L9" t="e">
        <f t="shared" si="1"/>
        <v>#N/A</v>
      </c>
      <c r="M9" t="e">
        <f t="shared" si="2"/>
        <v>#N/A</v>
      </c>
      <c r="O9" s="76"/>
    </row>
    <row r="10" spans="2:15" x14ac:dyDescent="0.2">
      <c r="B10" s="280"/>
      <c r="C10" s="132" t="s">
        <v>111</v>
      </c>
      <c r="D10" s="78" t="s">
        <v>25</v>
      </c>
      <c r="E10" s="55"/>
      <c r="F10" s="138"/>
      <c r="G10" s="102" t="str">
        <f t="shared" si="0"/>
        <v>2</v>
      </c>
      <c r="L10" t="e">
        <f t="shared" si="1"/>
        <v>#N/A</v>
      </c>
      <c r="M10" t="e">
        <f t="shared" si="2"/>
        <v>#N/A</v>
      </c>
      <c r="O10" s="76"/>
    </row>
    <row r="11" spans="2:15" ht="28" x14ac:dyDescent="0.2">
      <c r="B11" s="282"/>
      <c r="C11" s="139" t="s">
        <v>112</v>
      </c>
      <c r="D11" s="91" t="s">
        <v>162</v>
      </c>
      <c r="E11" s="55"/>
      <c r="F11" s="138"/>
      <c r="G11" s="102" t="str">
        <f t="shared" si="0"/>
        <v>4</v>
      </c>
      <c r="L11" t="e">
        <f t="shared" si="1"/>
        <v>#N/A</v>
      </c>
      <c r="M11" t="e">
        <f t="shared" si="2"/>
        <v>#N/A</v>
      </c>
      <c r="O11" s="76"/>
    </row>
    <row r="12" spans="2:15" ht="20" customHeight="1" x14ac:dyDescent="0.2">
      <c r="B12" s="126" t="s">
        <v>105</v>
      </c>
      <c r="C12" s="142"/>
      <c r="D12" s="140"/>
      <c r="E12" s="141"/>
      <c r="F12" s="202" t="e">
        <f>(SUM(M5:M11)*100)/64</f>
        <v>#N/A</v>
      </c>
      <c r="G12" s="102"/>
      <c r="M12">
        <f t="shared" si="2"/>
        <v>0</v>
      </c>
    </row>
    <row r="13" spans="2:15" x14ac:dyDescent="0.2">
      <c r="B13" s="22"/>
      <c r="C13" s="134"/>
      <c r="D13" s="40"/>
      <c r="G13" s="102"/>
      <c r="L13" t="e">
        <f t="shared" ref="L13:L32" si="3">HLOOKUP(F13,$H$15:$K$16,2)</f>
        <v>#N/A</v>
      </c>
      <c r="M13" t="e">
        <f t="shared" si="2"/>
        <v>#N/A</v>
      </c>
    </row>
    <row r="14" spans="2:15" x14ac:dyDescent="0.2">
      <c r="B14" s="60" t="s">
        <v>61</v>
      </c>
      <c r="C14" s="135"/>
      <c r="D14" s="61"/>
      <c r="E14" s="61"/>
      <c r="F14" s="74" t="s">
        <v>67</v>
      </c>
      <c r="G14" s="102"/>
      <c r="L14">
        <f t="shared" si="3"/>
        <v>4</v>
      </c>
      <c r="M14">
        <f t="shared" si="2"/>
        <v>0</v>
      </c>
      <c r="O14" s="75" t="s">
        <v>68</v>
      </c>
    </row>
    <row r="15" spans="2:15" x14ac:dyDescent="0.2">
      <c r="B15" s="276" t="s">
        <v>55</v>
      </c>
      <c r="C15" s="131" t="s">
        <v>110</v>
      </c>
      <c r="D15" s="83" t="s">
        <v>213</v>
      </c>
      <c r="E15" s="54"/>
      <c r="F15" s="137"/>
      <c r="G15" s="102" t="str">
        <f t="shared" ref="G15:G32" si="4">IF($C$5:$C$32="B","1",IF($C$5:$C$32="A","2",IF($C$5:$C$32="L","4")))</f>
        <v>1</v>
      </c>
      <c r="H15" s="45" t="s">
        <v>37</v>
      </c>
      <c r="I15" s="59" t="s">
        <v>38</v>
      </c>
      <c r="J15" s="45" t="s">
        <v>39</v>
      </c>
      <c r="K15" s="45" t="s">
        <v>40</v>
      </c>
      <c r="L15" t="e">
        <f t="shared" si="3"/>
        <v>#N/A</v>
      </c>
      <c r="M15" t="e">
        <f t="shared" si="2"/>
        <v>#N/A</v>
      </c>
      <c r="O15" s="76"/>
    </row>
    <row r="16" spans="2:15" x14ac:dyDescent="0.2">
      <c r="B16" s="277"/>
      <c r="C16" s="132" t="s">
        <v>110</v>
      </c>
      <c r="D16" s="77" t="s">
        <v>57</v>
      </c>
      <c r="E16" s="55"/>
      <c r="F16" s="137"/>
      <c r="G16" s="102" t="str">
        <f t="shared" si="4"/>
        <v>1</v>
      </c>
      <c r="H16" s="45">
        <v>0</v>
      </c>
      <c r="I16" s="59">
        <v>1</v>
      </c>
      <c r="J16" s="45">
        <v>2</v>
      </c>
      <c r="K16" s="45">
        <v>4</v>
      </c>
      <c r="L16" t="e">
        <f t="shared" si="3"/>
        <v>#N/A</v>
      </c>
      <c r="M16" t="e">
        <f t="shared" si="2"/>
        <v>#N/A</v>
      </c>
      <c r="O16" s="76"/>
    </row>
    <row r="17" spans="2:15" ht="17" customHeight="1" x14ac:dyDescent="0.2">
      <c r="B17" s="277"/>
      <c r="C17" s="132" t="s">
        <v>111</v>
      </c>
      <c r="D17" s="78" t="s">
        <v>214</v>
      </c>
      <c r="E17" s="55"/>
      <c r="F17" s="137"/>
      <c r="G17" s="102" t="str">
        <f t="shared" si="4"/>
        <v>2</v>
      </c>
      <c r="L17" t="e">
        <f t="shared" si="3"/>
        <v>#N/A</v>
      </c>
      <c r="M17" t="e">
        <f t="shared" si="2"/>
        <v>#N/A</v>
      </c>
      <c r="O17" s="76"/>
    </row>
    <row r="18" spans="2:15" ht="28" customHeight="1" x14ac:dyDescent="0.2">
      <c r="B18" s="277"/>
      <c r="C18" s="132" t="s">
        <v>111</v>
      </c>
      <c r="D18" s="78" t="s">
        <v>92</v>
      </c>
      <c r="E18" s="55"/>
      <c r="F18" s="137"/>
      <c r="G18" s="102" t="str">
        <f t="shared" si="4"/>
        <v>2</v>
      </c>
      <c r="L18" t="e">
        <f t="shared" si="3"/>
        <v>#N/A</v>
      </c>
      <c r="M18" t="e">
        <f t="shared" si="2"/>
        <v>#N/A</v>
      </c>
      <c r="O18" s="76"/>
    </row>
    <row r="19" spans="2:15" ht="28" x14ac:dyDescent="0.2">
      <c r="B19" s="277"/>
      <c r="C19" s="132" t="s">
        <v>112</v>
      </c>
      <c r="D19" s="91" t="s">
        <v>22</v>
      </c>
      <c r="E19" s="55"/>
      <c r="F19" s="137"/>
      <c r="G19" s="102" t="str">
        <f t="shared" si="4"/>
        <v>4</v>
      </c>
      <c r="L19" t="e">
        <f t="shared" si="3"/>
        <v>#N/A</v>
      </c>
      <c r="M19" t="e">
        <f t="shared" si="2"/>
        <v>#N/A</v>
      </c>
      <c r="O19" s="76"/>
    </row>
    <row r="20" spans="2:15" x14ac:dyDescent="0.2">
      <c r="B20" s="278"/>
      <c r="C20" s="133" t="s">
        <v>112</v>
      </c>
      <c r="D20" s="79" t="s">
        <v>91</v>
      </c>
      <c r="E20" s="56"/>
      <c r="F20" s="137"/>
      <c r="G20" s="102" t="str">
        <f t="shared" si="4"/>
        <v>4</v>
      </c>
      <c r="L20" t="e">
        <f t="shared" si="3"/>
        <v>#N/A</v>
      </c>
      <c r="M20" t="e">
        <f t="shared" si="2"/>
        <v>#N/A</v>
      </c>
      <c r="O20" s="76"/>
    </row>
    <row r="21" spans="2:15" ht="14.25" customHeight="1" x14ac:dyDescent="0.2">
      <c r="B21" s="274" t="s">
        <v>56</v>
      </c>
      <c r="C21" s="131" t="s">
        <v>111</v>
      </c>
      <c r="D21" s="82" t="s">
        <v>215</v>
      </c>
      <c r="E21" s="54"/>
      <c r="F21" s="137"/>
      <c r="G21" s="102" t="str">
        <f t="shared" si="4"/>
        <v>2</v>
      </c>
      <c r="L21" t="e">
        <f t="shared" si="3"/>
        <v>#N/A</v>
      </c>
      <c r="M21" t="e">
        <f t="shared" si="2"/>
        <v>#N/A</v>
      </c>
      <c r="O21" s="76"/>
    </row>
    <row r="22" spans="2:15" ht="28" x14ac:dyDescent="0.2">
      <c r="B22" s="280"/>
      <c r="C22" s="132" t="s">
        <v>112</v>
      </c>
      <c r="D22" s="91" t="s">
        <v>216</v>
      </c>
      <c r="E22" s="55"/>
      <c r="F22" s="137"/>
      <c r="G22" s="102" t="str">
        <f t="shared" si="4"/>
        <v>4</v>
      </c>
      <c r="L22" t="e">
        <f t="shared" si="3"/>
        <v>#N/A</v>
      </c>
      <c r="M22" t="e">
        <f t="shared" si="2"/>
        <v>#N/A</v>
      </c>
      <c r="O22" s="76"/>
    </row>
    <row r="23" spans="2:15" x14ac:dyDescent="0.2">
      <c r="B23" s="281"/>
      <c r="C23" s="133" t="s">
        <v>112</v>
      </c>
      <c r="D23" s="79" t="s">
        <v>217</v>
      </c>
      <c r="E23" s="56"/>
      <c r="F23" s="137"/>
      <c r="G23" s="102" t="str">
        <f t="shared" si="4"/>
        <v>4</v>
      </c>
      <c r="L23" t="e">
        <f t="shared" si="3"/>
        <v>#N/A</v>
      </c>
      <c r="M23" t="e">
        <f t="shared" si="2"/>
        <v>#N/A</v>
      </c>
      <c r="O23" s="76"/>
    </row>
    <row r="24" spans="2:15" x14ac:dyDescent="0.2">
      <c r="B24" s="274" t="s">
        <v>93</v>
      </c>
      <c r="C24" s="131" t="s">
        <v>110</v>
      </c>
      <c r="D24" s="83" t="s">
        <v>218</v>
      </c>
      <c r="E24" s="54"/>
      <c r="F24" s="137"/>
      <c r="G24" s="102" t="str">
        <f t="shared" si="4"/>
        <v>1</v>
      </c>
      <c r="L24" t="e">
        <f t="shared" si="3"/>
        <v>#N/A</v>
      </c>
      <c r="M24" t="e">
        <f t="shared" si="2"/>
        <v>#N/A</v>
      </c>
      <c r="O24" s="76"/>
    </row>
    <row r="25" spans="2:15" ht="28" x14ac:dyDescent="0.2">
      <c r="B25" s="280"/>
      <c r="C25" s="132" t="s">
        <v>111</v>
      </c>
      <c r="D25" s="78" t="s">
        <v>94</v>
      </c>
      <c r="E25" s="55"/>
      <c r="F25" s="137"/>
      <c r="G25" s="102" t="str">
        <f t="shared" si="4"/>
        <v>2</v>
      </c>
      <c r="L25" t="e">
        <f t="shared" si="3"/>
        <v>#N/A</v>
      </c>
      <c r="M25" t="e">
        <f t="shared" si="2"/>
        <v>#N/A</v>
      </c>
      <c r="O25" s="76"/>
    </row>
    <row r="26" spans="2:15" ht="28" x14ac:dyDescent="0.2">
      <c r="B26" s="281"/>
      <c r="C26" s="133" t="s">
        <v>112</v>
      </c>
      <c r="D26" s="79" t="s">
        <v>95</v>
      </c>
      <c r="E26" s="56"/>
      <c r="F26" s="137"/>
      <c r="G26" s="102" t="str">
        <f t="shared" si="4"/>
        <v>4</v>
      </c>
      <c r="L26" t="e">
        <f t="shared" si="3"/>
        <v>#N/A</v>
      </c>
      <c r="M26" t="e">
        <f t="shared" si="2"/>
        <v>#N/A</v>
      </c>
      <c r="O26" s="76"/>
    </row>
    <row r="27" spans="2:15" x14ac:dyDescent="0.2">
      <c r="B27" s="274" t="s">
        <v>47</v>
      </c>
      <c r="C27" s="132" t="s">
        <v>110</v>
      </c>
      <c r="D27" s="77" t="s">
        <v>219</v>
      </c>
      <c r="E27" s="55"/>
      <c r="F27" s="137"/>
      <c r="G27" s="102" t="str">
        <f t="shared" si="4"/>
        <v>1</v>
      </c>
      <c r="L27" t="e">
        <f t="shared" si="3"/>
        <v>#N/A</v>
      </c>
      <c r="M27" t="e">
        <f t="shared" si="2"/>
        <v>#N/A</v>
      </c>
      <c r="O27" s="76"/>
    </row>
    <row r="28" spans="2:15" x14ac:dyDescent="0.2">
      <c r="B28" s="275"/>
      <c r="C28" s="136" t="s">
        <v>111</v>
      </c>
      <c r="D28" s="78" t="s">
        <v>96</v>
      </c>
      <c r="E28" s="55"/>
      <c r="F28" s="137"/>
      <c r="G28" s="102" t="str">
        <f t="shared" si="4"/>
        <v>2</v>
      </c>
      <c r="L28" t="e">
        <f t="shared" si="3"/>
        <v>#N/A</v>
      </c>
      <c r="M28" t="e">
        <f t="shared" si="2"/>
        <v>#N/A</v>
      </c>
      <c r="O28" s="76"/>
    </row>
    <row r="29" spans="2:15" x14ac:dyDescent="0.2">
      <c r="B29" s="275"/>
      <c r="C29" s="136" t="s">
        <v>111</v>
      </c>
      <c r="D29" s="78" t="s">
        <v>14</v>
      </c>
      <c r="E29" s="55"/>
      <c r="F29" s="137"/>
      <c r="G29" s="102" t="str">
        <f t="shared" si="4"/>
        <v>2</v>
      </c>
      <c r="L29" t="e">
        <f t="shared" si="3"/>
        <v>#N/A</v>
      </c>
      <c r="M29" t="e">
        <f t="shared" si="2"/>
        <v>#N/A</v>
      </c>
      <c r="O29" s="76"/>
    </row>
    <row r="30" spans="2:15" x14ac:dyDescent="0.2">
      <c r="B30" s="275"/>
      <c r="C30" s="136" t="s">
        <v>111</v>
      </c>
      <c r="D30" s="78" t="s">
        <v>27</v>
      </c>
      <c r="E30" s="55"/>
      <c r="F30" s="137"/>
      <c r="G30" s="102" t="str">
        <f t="shared" si="4"/>
        <v>2</v>
      </c>
      <c r="L30" t="e">
        <f t="shared" si="3"/>
        <v>#N/A</v>
      </c>
      <c r="M30" t="e">
        <f t="shared" si="2"/>
        <v>#N/A</v>
      </c>
      <c r="O30" s="76"/>
    </row>
    <row r="31" spans="2:15" ht="28" customHeight="1" x14ac:dyDescent="0.2">
      <c r="B31" s="275"/>
      <c r="C31" s="136" t="s">
        <v>112</v>
      </c>
      <c r="D31" s="91" t="s">
        <v>220</v>
      </c>
      <c r="E31" s="56"/>
      <c r="F31" s="137"/>
      <c r="G31" s="102" t="str">
        <f t="shared" si="4"/>
        <v>4</v>
      </c>
      <c r="L31" t="e">
        <f t="shared" si="3"/>
        <v>#N/A</v>
      </c>
      <c r="M31" t="e">
        <f t="shared" si="2"/>
        <v>#N/A</v>
      </c>
      <c r="O31" s="76"/>
    </row>
    <row r="32" spans="2:15" x14ac:dyDescent="0.2">
      <c r="B32" s="275"/>
      <c r="C32" s="136" t="s">
        <v>112</v>
      </c>
      <c r="D32" s="91" t="s">
        <v>28</v>
      </c>
      <c r="F32" s="137"/>
      <c r="G32" s="102" t="str">
        <f t="shared" si="4"/>
        <v>4</v>
      </c>
      <c r="L32" t="e">
        <f t="shared" si="3"/>
        <v>#N/A</v>
      </c>
      <c r="M32" t="e">
        <f t="shared" si="2"/>
        <v>#N/A</v>
      </c>
      <c r="O32" s="76"/>
    </row>
    <row r="33" spans="2:9" s="67" customFormat="1" ht="22" customHeight="1" x14ac:dyDescent="0.2">
      <c r="B33" s="100" t="s">
        <v>105</v>
      </c>
      <c r="C33" s="143"/>
      <c r="D33" s="144"/>
      <c r="E33" s="145"/>
      <c r="F33" s="203" t="e">
        <f>(SUM(M15:M32)*100)/184</f>
        <v>#N/A</v>
      </c>
      <c r="I33" s="68"/>
    </row>
    <row r="34" spans="2:9" x14ac:dyDescent="0.2">
      <c r="B34" s="22"/>
      <c r="C34" s="22"/>
      <c r="D34" s="85"/>
    </row>
    <row r="35" spans="2:9" x14ac:dyDescent="0.2">
      <c r="B35" s="22"/>
      <c r="C35" s="22"/>
    </row>
  </sheetData>
  <mergeCells count="6">
    <mergeCell ref="B27:B32"/>
    <mergeCell ref="B15:B20"/>
    <mergeCell ref="B5:B7"/>
    <mergeCell ref="B21:B23"/>
    <mergeCell ref="B24:B26"/>
    <mergeCell ref="B8:B11"/>
  </mergeCells>
  <conditionalFormatting sqref="A1:R1048576">
    <cfRule type="containsErrors" dxfId="11" priority="1">
      <formula>ISERROR(A1)</formula>
    </cfRule>
  </conditionalFormatting>
  <dataValidations count="1">
    <dataValidation type="list" allowBlank="1" showInputMessage="1" showErrorMessage="1" sqref="F5:F11 F15:F32" xr:uid="{4D6653CF-47B0-42B2-8037-99BD2A65C656}">
      <formula1>$H$15:$K$15</formula1>
    </dataValidation>
  </dataValidations>
  <pageMargins left="0.7" right="0.7" top="0.75" bottom="0.75" header="0.3" footer="0.3"/>
  <pageSetup paperSize="9" orientation="landscape" horizontalDpi="0" verticalDpi="0"/>
  <ignoredErrors>
    <ignoredError sqref="L11:M30 M31"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A1B555F-998A-3B45-85F2-8A8A50F1A8EB}">
          <x14:formula1>
            <xm:f>'2. Stakeholder Mngt'!$H$32:$J$32</xm:f>
          </x14:formula1>
          <xm:sqref>C5:C11 C15:C32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76C7E-2DBE-4EA3-B14C-2696FF2ABBD6}">
  <sheetPr codeName="Feuil8"/>
  <dimension ref="B2:O18"/>
  <sheetViews>
    <sheetView showGridLines="0" zoomScale="114" zoomScaleNormal="100" workbookViewId="0">
      <selection activeCell="F13" sqref="F13:F17"/>
    </sheetView>
  </sheetViews>
  <sheetFormatPr baseColWidth="10" defaultRowHeight="15" x14ac:dyDescent="0.2"/>
  <cols>
    <col min="1" max="1" width="3.5" customWidth="1"/>
    <col min="2" max="2" width="12.5" customWidth="1"/>
    <col min="3" max="3" width="17.83203125" style="153" hidden="1" customWidth="1"/>
    <col min="4" max="4" width="108.83203125" customWidth="1"/>
    <col min="5" max="5" width="1" customWidth="1"/>
    <col min="6" max="6" width="19.6640625" style="49" customWidth="1"/>
    <col min="7" max="8" width="18.83203125" hidden="1" customWidth="1"/>
    <col min="9" max="9" width="21.1640625" hidden="1" customWidth="1"/>
    <col min="10" max="10" width="17.83203125" hidden="1" customWidth="1"/>
    <col min="11" max="11" width="20.33203125" hidden="1" customWidth="1"/>
    <col min="12" max="12" width="19" hidden="1" customWidth="1"/>
    <col min="13" max="13" width="18.1640625" hidden="1" customWidth="1"/>
    <col min="14" max="14" width="10.5" customWidth="1"/>
    <col min="15" max="15" width="43.1640625" customWidth="1"/>
  </cols>
  <sheetData>
    <row r="2" spans="2:15" ht="22.5" customHeight="1" x14ac:dyDescent="0.2">
      <c r="B2" s="62" t="s">
        <v>72</v>
      </c>
      <c r="C2" s="146"/>
      <c r="D2" s="63"/>
      <c r="E2" s="63"/>
      <c r="F2" s="64"/>
    </row>
    <row r="3" spans="2:15" x14ac:dyDescent="0.2">
      <c r="B3" s="22"/>
      <c r="C3" s="129"/>
      <c r="D3" s="40"/>
    </row>
    <row r="4" spans="2:15" x14ac:dyDescent="0.2">
      <c r="B4" s="60" t="s">
        <v>63</v>
      </c>
      <c r="C4" s="130"/>
      <c r="D4" s="61"/>
      <c r="E4" s="61"/>
      <c r="F4" s="74" t="s">
        <v>67</v>
      </c>
      <c r="G4" s="97" t="s">
        <v>106</v>
      </c>
      <c r="L4" s="115" t="s">
        <v>109</v>
      </c>
      <c r="M4" s="115" t="s">
        <v>108</v>
      </c>
      <c r="O4" s="75" t="s">
        <v>68</v>
      </c>
    </row>
    <row r="5" spans="2:15" ht="28" x14ac:dyDescent="0.2">
      <c r="B5" s="283" t="s">
        <v>101</v>
      </c>
      <c r="C5" s="147" t="s">
        <v>110</v>
      </c>
      <c r="D5" s="83" t="s">
        <v>178</v>
      </c>
      <c r="E5" s="54"/>
      <c r="F5" s="50"/>
      <c r="G5" s="45" t="str">
        <f>IF($C$5:$C$17="B","1",IF($C$5:$C$17="A","2",IF($C$5:$C$17="L","4")))</f>
        <v>1</v>
      </c>
      <c r="H5" s="45" t="s">
        <v>37</v>
      </c>
      <c r="I5" s="45" t="s">
        <v>38</v>
      </c>
      <c r="J5" s="45" t="s">
        <v>39</v>
      </c>
      <c r="K5" s="45" t="s">
        <v>40</v>
      </c>
      <c r="L5" s="45" t="e">
        <f>HLOOKUP(F5,$H$5:$K$6,2)</f>
        <v>#N/A</v>
      </c>
      <c r="M5" t="e">
        <f>G5*L5</f>
        <v>#N/A</v>
      </c>
      <c r="O5" s="76"/>
    </row>
    <row r="6" spans="2:15" x14ac:dyDescent="0.2">
      <c r="B6" s="284"/>
      <c r="C6" s="148" t="s">
        <v>111</v>
      </c>
      <c r="D6" s="78" t="s">
        <v>179</v>
      </c>
      <c r="E6" s="55"/>
      <c r="F6" s="50"/>
      <c r="G6" s="45" t="str">
        <f>IF($C$5:$C$17="B","1",IF($C$5:$C$17="A","2",IF($C$5:$C$17="L","4")))</f>
        <v>2</v>
      </c>
      <c r="H6">
        <v>0</v>
      </c>
      <c r="I6">
        <v>1</v>
      </c>
      <c r="J6">
        <v>2</v>
      </c>
      <c r="K6">
        <v>4</v>
      </c>
      <c r="L6" s="45" t="e">
        <f t="shared" ref="L6:L17" si="0">HLOOKUP(F6,$H$5:$K$6,2)</f>
        <v>#N/A</v>
      </c>
      <c r="M6" s="45" t="e">
        <f>G6*L6</f>
        <v>#N/A</v>
      </c>
      <c r="O6" s="76"/>
    </row>
    <row r="7" spans="2:15" ht="32" customHeight="1" x14ac:dyDescent="0.2">
      <c r="B7" s="284"/>
      <c r="C7" s="148" t="s">
        <v>111</v>
      </c>
      <c r="D7" s="78" t="s">
        <v>29</v>
      </c>
      <c r="E7" s="55"/>
      <c r="F7" s="50"/>
      <c r="G7" s="45" t="str">
        <f>IF($C$5:$C$17="B","1",IF($C$5:$C$17="A","2",IF($C$5:$C$17="L","4")))</f>
        <v>2</v>
      </c>
      <c r="L7" s="45" t="e">
        <f t="shared" si="0"/>
        <v>#N/A</v>
      </c>
      <c r="M7" t="e">
        <f>G7*L7</f>
        <v>#N/A</v>
      </c>
      <c r="O7" s="76"/>
    </row>
    <row r="8" spans="2:15" x14ac:dyDescent="0.2">
      <c r="B8" s="284"/>
      <c r="C8" s="148" t="s">
        <v>111</v>
      </c>
      <c r="D8" s="78" t="s">
        <v>180</v>
      </c>
      <c r="E8" s="55"/>
      <c r="F8" s="50"/>
      <c r="G8" s="45" t="str">
        <f>IF($C$5:$C$17="B","1",IF($C$5:$C$17="A","2",IF($C$5:$C$17="L","4")))</f>
        <v>2</v>
      </c>
      <c r="L8" s="45" t="e">
        <f t="shared" si="0"/>
        <v>#N/A</v>
      </c>
      <c r="M8" t="e">
        <f>G8*L8</f>
        <v>#N/A</v>
      </c>
      <c r="O8" s="76"/>
    </row>
    <row r="9" spans="2:15" ht="28" x14ac:dyDescent="0.2">
      <c r="B9" s="284"/>
      <c r="C9" s="148" t="s">
        <v>112</v>
      </c>
      <c r="D9" s="91" t="s">
        <v>181</v>
      </c>
      <c r="E9" s="55"/>
      <c r="F9" s="50"/>
      <c r="G9" s="45" t="str">
        <f>IF($C$5:$C$17="B","1",IF($C$5:$C$17="A","2",IF($C$5:$C$17="L","4")))</f>
        <v>4</v>
      </c>
      <c r="L9" s="45" t="e">
        <f t="shared" si="0"/>
        <v>#N/A</v>
      </c>
      <c r="M9" t="e">
        <f>G9*L9</f>
        <v>#N/A</v>
      </c>
      <c r="O9" s="76"/>
    </row>
    <row r="10" spans="2:15" x14ac:dyDescent="0.2">
      <c r="B10" s="126" t="s">
        <v>105</v>
      </c>
      <c r="C10" s="154"/>
      <c r="D10" s="155"/>
      <c r="E10" s="156"/>
      <c r="F10" s="199" t="e">
        <f>(SUM(M5:M9)*100)/44</f>
        <v>#N/A</v>
      </c>
      <c r="G10" s="45"/>
      <c r="L10" s="45"/>
    </row>
    <row r="11" spans="2:15" x14ac:dyDescent="0.2">
      <c r="B11" s="48"/>
      <c r="C11" s="149"/>
      <c r="D11" s="41"/>
      <c r="G11" s="45"/>
      <c r="L11" s="45"/>
    </row>
    <row r="12" spans="2:15" x14ac:dyDescent="0.2">
      <c r="B12" s="60" t="s">
        <v>36</v>
      </c>
      <c r="C12" s="130"/>
      <c r="D12" s="70"/>
      <c r="E12" s="61"/>
      <c r="F12" s="74" t="s">
        <v>67</v>
      </c>
      <c r="G12" s="45"/>
      <c r="L12" s="45"/>
      <c r="O12" s="75" t="s">
        <v>68</v>
      </c>
    </row>
    <row r="13" spans="2:15" x14ac:dyDescent="0.2">
      <c r="B13" s="285" t="s">
        <v>53</v>
      </c>
      <c r="C13" s="150" t="s">
        <v>110</v>
      </c>
      <c r="D13" s="83" t="s">
        <v>182</v>
      </c>
      <c r="E13" s="54"/>
      <c r="F13" s="50"/>
      <c r="G13" s="45" t="str">
        <f>IF($C$5:$C$17="B","1",IF($C$5:$C$17="A","2",IF($C$5:$C$17="L","4")))</f>
        <v>1</v>
      </c>
      <c r="L13" s="45" t="e">
        <f t="shared" si="0"/>
        <v>#N/A</v>
      </c>
      <c r="M13" t="e">
        <f>G13*L13</f>
        <v>#N/A</v>
      </c>
      <c r="O13" s="76"/>
    </row>
    <row r="14" spans="2:15" ht="25.75" customHeight="1" x14ac:dyDescent="0.2">
      <c r="B14" s="286"/>
      <c r="C14" s="151" t="s">
        <v>110</v>
      </c>
      <c r="D14" s="77" t="s">
        <v>183</v>
      </c>
      <c r="E14" s="55"/>
      <c r="F14" s="50"/>
      <c r="G14" s="45" t="str">
        <f>IF($C$5:$C$17="B","1",IF($C$5:$C$17="A","2",IF($C$5:$C$17="L","4")))</f>
        <v>1</v>
      </c>
      <c r="L14" s="45" t="e">
        <f t="shared" si="0"/>
        <v>#N/A</v>
      </c>
      <c r="M14" t="e">
        <f>G14*L14</f>
        <v>#N/A</v>
      </c>
      <c r="O14" s="76"/>
    </row>
    <row r="15" spans="2:15" x14ac:dyDescent="0.2">
      <c r="B15" s="286"/>
      <c r="C15" s="151" t="s">
        <v>111</v>
      </c>
      <c r="D15" s="80" t="s">
        <v>184</v>
      </c>
      <c r="E15" s="56"/>
      <c r="F15" s="50"/>
      <c r="G15" s="45" t="str">
        <f>IF($C$5:$C$17="B","1",IF($C$5:$C$17="A","2",IF($C$5:$C$17="L","4")))</f>
        <v>2</v>
      </c>
      <c r="L15" s="45" t="e">
        <f t="shared" si="0"/>
        <v>#N/A</v>
      </c>
      <c r="M15" t="e">
        <f>G15*L15</f>
        <v>#N/A</v>
      </c>
      <c r="O15" s="76"/>
    </row>
    <row r="16" spans="2:15" x14ac:dyDescent="0.2">
      <c r="B16" s="287"/>
      <c r="C16" s="152" t="s">
        <v>112</v>
      </c>
      <c r="D16" s="92" t="s">
        <v>30</v>
      </c>
      <c r="E16" s="54"/>
      <c r="F16" s="50"/>
      <c r="G16" s="45" t="str">
        <f>IF($C$5:$C$17="B","1",IF($C$5:$C$17="A","2",IF($C$5:$C$17="L","4")))</f>
        <v>4</v>
      </c>
      <c r="L16" s="45" t="e">
        <f t="shared" si="0"/>
        <v>#N/A</v>
      </c>
      <c r="M16" t="e">
        <f>G16*L16</f>
        <v>#N/A</v>
      </c>
      <c r="O16" s="76"/>
    </row>
    <row r="17" spans="2:15" x14ac:dyDescent="0.2">
      <c r="B17" s="287"/>
      <c r="C17" s="152" t="s">
        <v>112</v>
      </c>
      <c r="D17" s="91" t="s">
        <v>31</v>
      </c>
      <c r="E17" s="55"/>
      <c r="F17" s="50"/>
      <c r="G17" s="45" t="str">
        <f>IF($C$5:$C$17="B","1",IF($C$5:$C$17="A","2",IF($C$5:$C$17="L","4")))</f>
        <v>4</v>
      </c>
      <c r="L17" s="45" t="e">
        <f t="shared" si="0"/>
        <v>#N/A</v>
      </c>
      <c r="M17" t="e">
        <f>G17*L17</f>
        <v>#N/A</v>
      </c>
      <c r="O17" s="76"/>
    </row>
    <row r="18" spans="2:15" x14ac:dyDescent="0.2">
      <c r="B18" s="123" t="s">
        <v>105</v>
      </c>
      <c r="C18" s="122"/>
      <c r="D18" s="122"/>
      <c r="E18" s="122"/>
      <c r="F18" s="199" t="e">
        <f>(SUM(M13:M17)*100)/48</f>
        <v>#N/A</v>
      </c>
    </row>
  </sheetData>
  <mergeCells count="2">
    <mergeCell ref="B5:B9"/>
    <mergeCell ref="B13:B17"/>
  </mergeCells>
  <conditionalFormatting sqref="G4">
    <cfRule type="containsErrors" dxfId="10" priority="7">
      <formula>ISERROR(G4)</formula>
    </cfRule>
  </conditionalFormatting>
  <conditionalFormatting sqref="G4">
    <cfRule type="containsErrors" dxfId="9" priority="6">
      <formula>ISERROR(G4)</formula>
    </cfRule>
  </conditionalFormatting>
  <conditionalFormatting sqref="L4">
    <cfRule type="containsErrors" dxfId="8" priority="5">
      <formula>ISERROR(L4)</formula>
    </cfRule>
  </conditionalFormatting>
  <conditionalFormatting sqref="L4">
    <cfRule type="containsErrors" dxfId="7" priority="4">
      <formula>ISERROR(L4)</formula>
    </cfRule>
  </conditionalFormatting>
  <conditionalFormatting sqref="M4">
    <cfRule type="containsErrors" dxfId="6" priority="3">
      <formula>ISERROR(M4)</formula>
    </cfRule>
  </conditionalFormatting>
  <conditionalFormatting sqref="M4">
    <cfRule type="containsErrors" dxfId="5" priority="2">
      <formula>ISERROR(M4)</formula>
    </cfRule>
  </conditionalFormatting>
  <conditionalFormatting sqref="A18:O1048576 A15:C15 E15 A14:E14 A16:E17 A1:O13 F14:O17">
    <cfRule type="containsErrors" dxfId="4" priority="1">
      <formula>ISERROR(A1)</formula>
    </cfRule>
  </conditionalFormatting>
  <dataValidations count="1">
    <dataValidation type="list" allowBlank="1" showInputMessage="1" showErrorMessage="1" sqref="F5:F9 F13:F17" xr:uid="{DF793130-1D8A-492F-BCA8-9E6E59FA3CB6}">
      <formula1>$H$5:$K$5</formula1>
    </dataValidation>
  </dataValidations>
  <pageMargins left="0.7" right="0.7" top="0.75" bottom="0.75" header="0.3" footer="0.3"/>
  <pageSetup paperSize="9"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D809DA3B-078F-A54E-9302-3FE0F298A7DB}">
          <x14:formula1>
            <xm:f>'2. Stakeholder Mngt'!$H$32:$J$32</xm:f>
          </x14:formula1>
          <xm:sqref>C5:C9 C13:C17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C4D8-9FDE-4C9B-8F31-D2FFA71899EE}">
  <sheetPr codeName="Feuil9"/>
  <dimension ref="B3:O30"/>
  <sheetViews>
    <sheetView showGridLines="0" zoomScale="84" zoomScaleNormal="65" workbookViewId="0">
      <selection activeCell="F21" sqref="F21:F29"/>
    </sheetView>
  </sheetViews>
  <sheetFormatPr baseColWidth="10" defaultColWidth="11" defaultRowHeight="13" x14ac:dyDescent="0.15"/>
  <cols>
    <col min="1" max="1" width="5.6640625" style="43" customWidth="1"/>
    <col min="2" max="2" width="12.6640625" style="43" customWidth="1"/>
    <col min="3" max="3" width="12.6640625" style="43" hidden="1" customWidth="1"/>
    <col min="4" max="4" width="103.5" style="43" customWidth="1"/>
    <col min="5" max="5" width="1.1640625" style="43" customWidth="1"/>
    <col min="6" max="6" width="22.5" style="49" customWidth="1"/>
    <col min="7" max="8" width="18.5" style="43" hidden="1" customWidth="1"/>
    <col min="9" max="9" width="23.1640625" style="43" hidden="1" customWidth="1"/>
    <col min="10" max="10" width="24.33203125" style="43" hidden="1" customWidth="1"/>
    <col min="11" max="13" width="18.5" style="43" hidden="1" customWidth="1"/>
    <col min="14" max="14" width="16" style="43" customWidth="1"/>
    <col min="15" max="15" width="43.1640625" style="43" customWidth="1"/>
    <col min="16" max="16384" width="11" style="43"/>
  </cols>
  <sheetData>
    <row r="3" spans="2:15" ht="21.75" customHeight="1" x14ac:dyDescent="0.15">
      <c r="B3" s="62" t="s">
        <v>73</v>
      </c>
      <c r="C3" s="63"/>
      <c r="D3" s="63"/>
      <c r="E3" s="63"/>
      <c r="F3" s="64"/>
    </row>
    <row r="4" spans="2:15" x14ac:dyDescent="0.15">
      <c r="B4" s="32"/>
      <c r="C4" s="32"/>
      <c r="D4" s="41"/>
    </row>
    <row r="5" spans="2:15" ht="15" x14ac:dyDescent="0.2">
      <c r="B5" s="60" t="s">
        <v>32</v>
      </c>
      <c r="C5" s="104"/>
      <c r="D5" s="61"/>
      <c r="E5" s="61"/>
      <c r="F5" s="74" t="s">
        <v>67</v>
      </c>
      <c r="G5" s="43" t="s">
        <v>106</v>
      </c>
      <c r="L5" s="43" t="s">
        <v>109</v>
      </c>
      <c r="M5" s="117" t="s">
        <v>108</v>
      </c>
      <c r="O5" s="75" t="s">
        <v>68</v>
      </c>
    </row>
    <row r="6" spans="2:15" ht="13.5" customHeight="1" x14ac:dyDescent="0.2">
      <c r="B6" s="267" t="s">
        <v>47</v>
      </c>
      <c r="C6" s="158" t="s">
        <v>110</v>
      </c>
      <c r="D6" s="83" t="s">
        <v>102</v>
      </c>
      <c r="E6" s="51"/>
      <c r="F6" s="50"/>
      <c r="G6" s="45" t="str">
        <f t="shared" ref="G6:G17" si="0">IF($C$6:$C$29="B","1",IF($C$6:$C$29="A","2",IF($C$6:$C$29="L","4")))</f>
        <v>1</v>
      </c>
      <c r="H6" s="45" t="s">
        <v>37</v>
      </c>
      <c r="I6" s="45" t="s">
        <v>38</v>
      </c>
      <c r="J6" s="45" t="s">
        <v>39</v>
      </c>
      <c r="K6" s="45" t="s">
        <v>40</v>
      </c>
      <c r="L6" s="45" t="e">
        <f>HLOOKUP(F6,$H$6:$K$7,2)</f>
        <v>#N/A</v>
      </c>
      <c r="M6" s="45" t="e">
        <f>G6*L6</f>
        <v>#N/A</v>
      </c>
      <c r="N6"/>
      <c r="O6" s="76"/>
    </row>
    <row r="7" spans="2:15" ht="13.5" customHeight="1" x14ac:dyDescent="0.15">
      <c r="B7" s="268"/>
      <c r="C7" s="159" t="s">
        <v>111</v>
      </c>
      <c r="D7" s="78" t="s">
        <v>164</v>
      </c>
      <c r="E7" s="53"/>
      <c r="F7" s="50"/>
      <c r="G7" s="45" t="str">
        <f t="shared" si="0"/>
        <v>2</v>
      </c>
      <c r="H7" s="43">
        <v>0</v>
      </c>
      <c r="I7" s="43">
        <v>1</v>
      </c>
      <c r="J7" s="43">
        <v>2</v>
      </c>
      <c r="K7" s="43">
        <v>4</v>
      </c>
      <c r="L7" s="45" t="e">
        <f t="shared" ref="L7:L29" si="1">HLOOKUP(F7,$H$6:$K$7,2)</f>
        <v>#N/A</v>
      </c>
      <c r="M7" s="45" t="e">
        <f t="shared" ref="M7:M29" si="2">G7*L7</f>
        <v>#N/A</v>
      </c>
      <c r="O7" s="76"/>
    </row>
    <row r="8" spans="2:15" ht="13.5" customHeight="1" x14ac:dyDescent="0.15">
      <c r="B8" s="268"/>
      <c r="C8" s="159" t="s">
        <v>112</v>
      </c>
      <c r="D8" s="91" t="s">
        <v>165</v>
      </c>
      <c r="E8" s="53"/>
      <c r="F8" s="50"/>
      <c r="G8" s="45" t="str">
        <f t="shared" si="0"/>
        <v>4</v>
      </c>
      <c r="L8" s="45" t="e">
        <f t="shared" si="1"/>
        <v>#N/A</v>
      </c>
      <c r="M8" s="45" t="e">
        <f t="shared" si="2"/>
        <v>#N/A</v>
      </c>
      <c r="O8" s="76"/>
    </row>
    <row r="9" spans="2:15" ht="28" x14ac:dyDescent="0.15">
      <c r="B9" s="272"/>
      <c r="C9" s="160" t="s">
        <v>112</v>
      </c>
      <c r="D9" s="79" t="s">
        <v>171</v>
      </c>
      <c r="E9" s="52"/>
      <c r="F9" s="50"/>
      <c r="G9" s="45" t="str">
        <f t="shared" si="0"/>
        <v>4</v>
      </c>
      <c r="L9" s="45" t="e">
        <f t="shared" si="1"/>
        <v>#N/A</v>
      </c>
      <c r="M9" s="45" t="e">
        <f t="shared" si="2"/>
        <v>#N/A</v>
      </c>
      <c r="O9" s="76"/>
    </row>
    <row r="10" spans="2:15" ht="14" x14ac:dyDescent="0.15">
      <c r="B10" s="270" t="s">
        <v>43</v>
      </c>
      <c r="C10" s="158" t="s">
        <v>110</v>
      </c>
      <c r="D10" s="83" t="s">
        <v>62</v>
      </c>
      <c r="E10" s="53"/>
      <c r="F10" s="50"/>
      <c r="G10" s="45" t="str">
        <f t="shared" si="0"/>
        <v>1</v>
      </c>
      <c r="L10" s="45" t="e">
        <f t="shared" si="1"/>
        <v>#N/A</v>
      </c>
      <c r="M10" s="45" t="e">
        <f t="shared" si="2"/>
        <v>#N/A</v>
      </c>
      <c r="O10" s="76"/>
    </row>
    <row r="11" spans="2:15" ht="28" x14ac:dyDescent="0.15">
      <c r="B11" s="282"/>
      <c r="C11" s="157" t="s">
        <v>111</v>
      </c>
      <c r="D11" s="82" t="s">
        <v>163</v>
      </c>
      <c r="E11" s="51"/>
      <c r="F11" s="50"/>
      <c r="G11" s="45" t="str">
        <f t="shared" si="0"/>
        <v>2</v>
      </c>
      <c r="L11" s="45" t="e">
        <f t="shared" si="1"/>
        <v>#N/A</v>
      </c>
      <c r="M11" s="45" t="e">
        <f t="shared" si="2"/>
        <v>#N/A</v>
      </c>
      <c r="O11" s="76"/>
    </row>
    <row r="12" spans="2:15" ht="28" x14ac:dyDescent="0.15">
      <c r="B12" s="282"/>
      <c r="C12" s="157" t="s">
        <v>112</v>
      </c>
      <c r="D12" s="91" t="s">
        <v>166</v>
      </c>
      <c r="E12" s="53"/>
      <c r="F12" s="50"/>
      <c r="G12" s="45" t="str">
        <f t="shared" si="0"/>
        <v>4</v>
      </c>
      <c r="L12" s="45" t="e">
        <f t="shared" si="1"/>
        <v>#N/A</v>
      </c>
      <c r="M12" s="45" t="e">
        <f t="shared" si="2"/>
        <v>#N/A</v>
      </c>
      <c r="O12" s="76"/>
    </row>
    <row r="13" spans="2:15" ht="16" x14ac:dyDescent="0.15">
      <c r="B13" s="282"/>
      <c r="C13" s="157" t="s">
        <v>112</v>
      </c>
      <c r="D13" s="91" t="s">
        <v>167</v>
      </c>
      <c r="E13" s="53"/>
      <c r="F13" s="50"/>
      <c r="G13" s="45" t="str">
        <f t="shared" si="0"/>
        <v>4</v>
      </c>
      <c r="L13" s="45" t="e">
        <f t="shared" si="1"/>
        <v>#N/A</v>
      </c>
      <c r="M13" s="45" t="e">
        <f t="shared" si="2"/>
        <v>#N/A</v>
      </c>
      <c r="O13" s="76"/>
    </row>
    <row r="14" spans="2:15" ht="32" customHeight="1" x14ac:dyDescent="0.15">
      <c r="B14" s="271"/>
      <c r="C14" s="128" t="s">
        <v>112</v>
      </c>
      <c r="D14" s="79" t="s">
        <v>168</v>
      </c>
      <c r="E14" s="52"/>
      <c r="F14" s="50"/>
      <c r="G14" s="45" t="str">
        <f t="shared" si="0"/>
        <v>4</v>
      </c>
      <c r="L14" s="45" t="e">
        <f t="shared" si="1"/>
        <v>#N/A</v>
      </c>
      <c r="M14" s="45" t="e">
        <f t="shared" si="2"/>
        <v>#N/A</v>
      </c>
      <c r="O14" s="76"/>
    </row>
    <row r="15" spans="2:15" ht="28" x14ac:dyDescent="0.15">
      <c r="B15" s="267" t="s">
        <v>42</v>
      </c>
      <c r="C15" s="158" t="s">
        <v>111</v>
      </c>
      <c r="D15" s="82" t="s">
        <v>169</v>
      </c>
      <c r="E15" s="51"/>
      <c r="F15" s="50"/>
      <c r="G15" s="45" t="str">
        <f t="shared" si="0"/>
        <v>2</v>
      </c>
      <c r="L15" s="45" t="e">
        <f t="shared" si="1"/>
        <v>#N/A</v>
      </c>
      <c r="M15" s="45" t="e">
        <f t="shared" si="2"/>
        <v>#N/A</v>
      </c>
      <c r="O15" s="76"/>
    </row>
    <row r="16" spans="2:15" ht="28" x14ac:dyDescent="0.15">
      <c r="B16" s="268"/>
      <c r="C16" s="159" t="s">
        <v>112</v>
      </c>
      <c r="D16" s="91" t="s">
        <v>170</v>
      </c>
      <c r="E16" s="53"/>
      <c r="F16" s="50"/>
      <c r="G16" s="45" t="str">
        <f t="shared" si="0"/>
        <v>4</v>
      </c>
      <c r="L16" s="45" t="e">
        <f t="shared" si="1"/>
        <v>#N/A</v>
      </c>
      <c r="M16" s="45" t="e">
        <f t="shared" si="2"/>
        <v>#N/A</v>
      </c>
      <c r="O16" s="76"/>
    </row>
    <row r="17" spans="2:15" ht="28" x14ac:dyDescent="0.15">
      <c r="B17" s="268"/>
      <c r="C17" s="159" t="s">
        <v>112</v>
      </c>
      <c r="D17" s="91" t="s">
        <v>172</v>
      </c>
      <c r="E17" s="53"/>
      <c r="F17" s="50"/>
      <c r="G17" s="45" t="str">
        <f t="shared" si="0"/>
        <v>4</v>
      </c>
      <c r="L17" s="45" t="e">
        <f t="shared" si="1"/>
        <v>#N/A</v>
      </c>
      <c r="M17" s="45" t="e">
        <f t="shared" si="2"/>
        <v>#N/A</v>
      </c>
      <c r="O17" s="76"/>
    </row>
    <row r="18" spans="2:15" x14ac:dyDescent="0.15">
      <c r="B18" s="126" t="s">
        <v>105</v>
      </c>
      <c r="C18" s="154"/>
      <c r="D18" s="155"/>
      <c r="E18" s="166"/>
      <c r="F18" s="199" t="e">
        <f>(SUM(M6:M17)*100)/144</f>
        <v>#N/A</v>
      </c>
      <c r="G18" s="45"/>
      <c r="L18" s="45"/>
      <c r="M18" s="45"/>
    </row>
    <row r="19" spans="2:15" x14ac:dyDescent="0.15">
      <c r="B19" s="47"/>
      <c r="C19" s="161"/>
      <c r="D19" s="41"/>
      <c r="G19" s="45"/>
      <c r="L19" s="45"/>
      <c r="M19" s="45"/>
    </row>
    <row r="20" spans="2:15" ht="15" x14ac:dyDescent="0.2">
      <c r="B20" s="60" t="s">
        <v>33</v>
      </c>
      <c r="C20" s="130"/>
      <c r="D20" s="61"/>
      <c r="E20" s="61"/>
      <c r="F20" s="74" t="s">
        <v>67</v>
      </c>
      <c r="G20" s="45"/>
      <c r="L20" s="45"/>
      <c r="M20" s="45"/>
      <c r="O20" s="75" t="s">
        <v>68</v>
      </c>
    </row>
    <row r="21" spans="2:15" ht="13.5" customHeight="1" x14ac:dyDescent="0.15">
      <c r="B21" s="288" t="s">
        <v>44</v>
      </c>
      <c r="C21" s="162" t="s">
        <v>110</v>
      </c>
      <c r="D21" s="83" t="s">
        <v>173</v>
      </c>
      <c r="E21" s="71"/>
      <c r="F21" s="50"/>
      <c r="G21" s="45" t="str">
        <f t="shared" ref="G21:G29" si="3">IF($C$6:$C$29="B","1",IF($C$6:$C$29="A","2",IF($C$6:$C$29="L","4")))</f>
        <v>1</v>
      </c>
      <c r="L21" s="45" t="e">
        <f t="shared" si="1"/>
        <v>#N/A</v>
      </c>
      <c r="M21" s="45" t="e">
        <f t="shared" si="2"/>
        <v>#N/A</v>
      </c>
      <c r="O21" s="76"/>
    </row>
    <row r="22" spans="2:15" ht="13.5" customHeight="1" x14ac:dyDescent="0.15">
      <c r="B22" s="289"/>
      <c r="C22" s="163" t="s">
        <v>110</v>
      </c>
      <c r="D22" s="77" t="s">
        <v>174</v>
      </c>
      <c r="E22" s="72"/>
      <c r="F22" s="50"/>
      <c r="G22" s="45" t="str">
        <f t="shared" si="3"/>
        <v>1</v>
      </c>
      <c r="L22" s="45" t="e">
        <f t="shared" si="1"/>
        <v>#N/A</v>
      </c>
      <c r="M22" s="45" t="e">
        <f t="shared" si="2"/>
        <v>#N/A</v>
      </c>
      <c r="O22" s="76"/>
    </row>
    <row r="23" spans="2:15" ht="13.5" customHeight="1" x14ac:dyDescent="0.15">
      <c r="B23" s="289"/>
      <c r="C23" s="163" t="s">
        <v>111</v>
      </c>
      <c r="D23" s="78" t="s">
        <v>18</v>
      </c>
      <c r="E23" s="72"/>
      <c r="F23" s="50"/>
      <c r="G23" s="45" t="str">
        <f t="shared" si="3"/>
        <v>2</v>
      </c>
      <c r="L23" s="45" t="e">
        <f t="shared" si="1"/>
        <v>#N/A</v>
      </c>
      <c r="M23" s="45" t="e">
        <f t="shared" si="2"/>
        <v>#N/A</v>
      </c>
      <c r="O23" s="76"/>
    </row>
    <row r="24" spans="2:15" ht="13.5" customHeight="1" x14ac:dyDescent="0.15">
      <c r="B24" s="290"/>
      <c r="C24" s="164" t="s">
        <v>111</v>
      </c>
      <c r="D24" s="80" t="s">
        <v>34</v>
      </c>
      <c r="E24" s="73"/>
      <c r="F24" s="50"/>
      <c r="G24" s="45" t="str">
        <f t="shared" si="3"/>
        <v>2</v>
      </c>
      <c r="L24" s="45" t="e">
        <f t="shared" si="1"/>
        <v>#N/A</v>
      </c>
      <c r="M24" s="45" t="e">
        <f t="shared" si="2"/>
        <v>#N/A</v>
      </c>
      <c r="O24" s="76"/>
    </row>
    <row r="25" spans="2:15" ht="13.5" customHeight="1" x14ac:dyDescent="0.15">
      <c r="B25" s="288" t="s">
        <v>45</v>
      </c>
      <c r="C25" s="162" t="s">
        <v>111</v>
      </c>
      <c r="D25" s="82" t="s">
        <v>35</v>
      </c>
      <c r="E25" s="51"/>
      <c r="F25" s="50"/>
      <c r="G25" s="45" t="str">
        <f t="shared" si="3"/>
        <v>2</v>
      </c>
      <c r="L25" s="45" t="e">
        <f t="shared" si="1"/>
        <v>#N/A</v>
      </c>
      <c r="M25" s="45" t="e">
        <f t="shared" si="2"/>
        <v>#N/A</v>
      </c>
      <c r="O25" s="76"/>
    </row>
    <row r="26" spans="2:15" ht="28" x14ac:dyDescent="0.15">
      <c r="B26" s="290"/>
      <c r="C26" s="164" t="s">
        <v>112</v>
      </c>
      <c r="D26" s="79" t="s">
        <v>175</v>
      </c>
      <c r="E26" s="52"/>
      <c r="F26" s="50"/>
      <c r="G26" s="45" t="str">
        <f t="shared" si="3"/>
        <v>4</v>
      </c>
      <c r="L26" s="45" t="e">
        <f t="shared" si="1"/>
        <v>#N/A</v>
      </c>
      <c r="M26" s="45" t="e">
        <f t="shared" si="2"/>
        <v>#N/A</v>
      </c>
      <c r="O26" s="76"/>
    </row>
    <row r="27" spans="2:15" ht="28" x14ac:dyDescent="0.15">
      <c r="B27" s="267" t="s">
        <v>103</v>
      </c>
      <c r="C27" s="158" t="s">
        <v>110</v>
      </c>
      <c r="D27" s="83" t="s">
        <v>221</v>
      </c>
      <c r="E27" s="51"/>
      <c r="F27" s="50"/>
      <c r="G27" s="45" t="str">
        <f t="shared" si="3"/>
        <v>1</v>
      </c>
      <c r="L27" s="45" t="e">
        <f t="shared" si="1"/>
        <v>#N/A</v>
      </c>
      <c r="M27" s="45" t="e">
        <f t="shared" si="2"/>
        <v>#N/A</v>
      </c>
      <c r="O27" s="76"/>
    </row>
    <row r="28" spans="2:15" ht="44" customHeight="1" x14ac:dyDescent="0.15">
      <c r="B28" s="268"/>
      <c r="C28" s="159" t="s">
        <v>111</v>
      </c>
      <c r="D28" s="78" t="s">
        <v>176</v>
      </c>
      <c r="E28" s="53"/>
      <c r="F28" s="50"/>
      <c r="G28" s="45" t="str">
        <f t="shared" si="3"/>
        <v>2</v>
      </c>
      <c r="L28" s="45" t="e">
        <f t="shared" si="1"/>
        <v>#N/A</v>
      </c>
      <c r="M28" s="45" t="e">
        <f t="shared" si="2"/>
        <v>#N/A</v>
      </c>
      <c r="O28" s="76"/>
    </row>
    <row r="29" spans="2:15" ht="14" x14ac:dyDescent="0.15">
      <c r="B29" s="268"/>
      <c r="C29" s="159" t="s">
        <v>112</v>
      </c>
      <c r="D29" s="91" t="s">
        <v>177</v>
      </c>
      <c r="E29" s="53"/>
      <c r="F29" s="50"/>
      <c r="G29" s="45" t="str">
        <f t="shared" si="3"/>
        <v>4</v>
      </c>
      <c r="L29" s="45" t="e">
        <f t="shared" si="1"/>
        <v>#N/A</v>
      </c>
      <c r="M29" s="45" t="e">
        <f t="shared" si="2"/>
        <v>#N/A</v>
      </c>
      <c r="O29" s="76"/>
    </row>
    <row r="30" spans="2:15" x14ac:dyDescent="0.15">
      <c r="B30" s="123" t="s">
        <v>105</v>
      </c>
      <c r="C30" s="124"/>
      <c r="D30" s="124"/>
      <c r="E30" s="124"/>
      <c r="F30" s="199" t="e">
        <f>(SUM(M21:M29)*100)/76</f>
        <v>#N/A</v>
      </c>
      <c r="L30" s="45"/>
    </row>
  </sheetData>
  <sheetProtection formatCells="0" formatColumns="0" formatRows="0" insertColumns="0" insertRows="0" insertHyperlinks="0" selectLockedCells="1"/>
  <mergeCells count="6">
    <mergeCell ref="B21:B24"/>
    <mergeCell ref="B27:B29"/>
    <mergeCell ref="B25:B26"/>
    <mergeCell ref="B6:B9"/>
    <mergeCell ref="B15:B17"/>
    <mergeCell ref="B10:B14"/>
  </mergeCells>
  <conditionalFormatting sqref="M5">
    <cfRule type="containsErrors" dxfId="3" priority="3">
      <formula>ISERROR(M5)</formula>
    </cfRule>
  </conditionalFormatting>
  <conditionalFormatting sqref="M5">
    <cfRule type="containsErrors" dxfId="2" priority="2">
      <formula>ISERROR(M5)</formula>
    </cfRule>
  </conditionalFormatting>
  <conditionalFormatting sqref="A1:P1048576">
    <cfRule type="containsErrors" dxfId="1" priority="1">
      <formula>ISERROR(A1)</formula>
    </cfRule>
  </conditionalFormatting>
  <dataValidations count="1">
    <dataValidation type="list" allowBlank="1" showInputMessage="1" showErrorMessage="1" sqref="F21:F29 F6:F17" xr:uid="{8DA3A21C-34DD-4C48-AF50-47C2E3194D9D}">
      <formula1>$H$6:$K$6</formula1>
    </dataValidation>
  </dataValidations>
  <pageMargins left="0.7" right="0.7" top="0.75" bottom="0.75" header="0.3" footer="0.3"/>
  <pageSetup paperSize="9"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71A8F833-2F10-E94A-B73E-758695EF5991}">
          <x14:formula1>
            <xm:f>'2. Stakeholder Mngt'!$H$32:$J$32</xm:f>
          </x14:formula1>
          <xm:sqref>C6:C17 C21:C29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A8FC-FFC6-422E-99B3-66E03BA60331}">
  <sheetPr codeName="Feuil10"/>
  <dimension ref="B1:Z94"/>
  <sheetViews>
    <sheetView showGridLines="0" topLeftCell="A6" zoomScale="18" zoomScaleNormal="25" workbookViewId="0">
      <selection activeCell="AP91" sqref="AP91"/>
    </sheetView>
  </sheetViews>
  <sheetFormatPr baseColWidth="10" defaultRowHeight="15" x14ac:dyDescent="0.2"/>
  <cols>
    <col min="1" max="1" width="146" customWidth="1"/>
    <col min="2" max="2" width="36.5" style="167" hidden="1" customWidth="1"/>
    <col min="3" max="3" width="27.83203125" style="167" hidden="1" customWidth="1"/>
    <col min="4" max="4" width="32.33203125" hidden="1" customWidth="1"/>
    <col min="5" max="5" width="52.1640625" hidden="1" customWidth="1"/>
    <col min="6" max="6" width="68.1640625" hidden="1" customWidth="1"/>
    <col min="7" max="7" width="122.1640625" hidden="1" customWidth="1"/>
    <col min="8" max="8" width="59.83203125" customWidth="1"/>
    <col min="9" max="9" width="22.1640625" customWidth="1"/>
    <col min="11" max="11" width="23.5" customWidth="1"/>
    <col min="12" max="12" width="31.1640625" customWidth="1"/>
    <col min="13" max="13" width="72.33203125" customWidth="1"/>
    <col min="19" max="19" width="23.6640625" bestFit="1" customWidth="1"/>
    <col min="22" max="22" width="47.33203125" customWidth="1"/>
    <col min="23" max="23" width="22.6640625" hidden="1" customWidth="1"/>
    <col min="24" max="24" width="22" hidden="1" customWidth="1"/>
    <col min="25" max="25" width="14.1640625" hidden="1" customWidth="1"/>
    <col min="26" max="26" width="44.83203125" hidden="1" customWidth="1"/>
  </cols>
  <sheetData>
    <row r="1" spans="2:22" ht="15" customHeight="1" x14ac:dyDescent="0.2">
      <c r="I1" s="291" t="s">
        <v>141</v>
      </c>
      <c r="J1" s="292"/>
      <c r="K1" s="292"/>
      <c r="L1" s="292"/>
      <c r="M1" s="293"/>
    </row>
    <row r="2" spans="2:22" ht="15" customHeight="1" x14ac:dyDescent="0.2">
      <c r="I2" s="294"/>
      <c r="J2" s="295"/>
      <c r="K2" s="295"/>
      <c r="L2" s="295"/>
      <c r="M2" s="296"/>
    </row>
    <row r="3" spans="2:22" ht="15" customHeight="1" x14ac:dyDescent="0.2">
      <c r="I3" s="294"/>
      <c r="J3" s="295"/>
      <c r="K3" s="295"/>
      <c r="L3" s="295"/>
      <c r="M3" s="296"/>
    </row>
    <row r="4" spans="2:22" ht="16" customHeight="1" x14ac:dyDescent="0.2">
      <c r="I4" s="294"/>
      <c r="J4" s="295"/>
      <c r="K4" s="295"/>
      <c r="L4" s="295"/>
      <c r="M4" s="296"/>
    </row>
    <row r="5" spans="2:22" x14ac:dyDescent="0.2">
      <c r="I5" s="294"/>
      <c r="J5" s="295"/>
      <c r="K5" s="295"/>
      <c r="L5" s="295"/>
      <c r="M5" s="296"/>
    </row>
    <row r="6" spans="2:22" ht="154" customHeight="1" thickBot="1" x14ac:dyDescent="0.25">
      <c r="I6" s="297"/>
      <c r="J6" s="298"/>
      <c r="K6" s="298"/>
      <c r="L6" s="298"/>
      <c r="M6" s="299"/>
    </row>
    <row r="7" spans="2:22" ht="16" customHeight="1" x14ac:dyDescent="0.2">
      <c r="C7" s="300"/>
      <c r="D7" s="300"/>
      <c r="E7" s="300"/>
      <c r="F7" s="301"/>
    </row>
    <row r="8" spans="2:22" ht="105" customHeight="1" x14ac:dyDescent="0.55000000000000004">
      <c r="C8" s="300"/>
      <c r="D8" s="300"/>
      <c r="E8" s="300"/>
      <c r="F8" s="301"/>
      <c r="I8" s="200"/>
      <c r="J8" s="303" t="e">
        <f>SUM('1. Policy &amp; Governance'!F14+'1. Policy &amp; Governance'!F36+'2. Stakeholder Mngt'!F10+'2. Stakeholder Mngt'!F30+'3. Sourcing requirements &amp; ass'!F12+'3. Sourcing requirements &amp; ass'!F33+'4. Grievance &amp; Remediation'!F10+'4. Grievance &amp; Remediation'!F18+'5. Monitoring &amp; Reporting'!F18+'5. Monitoring &amp; Reporting'!F30)/10</f>
        <v>#N/A</v>
      </c>
      <c r="K8" s="303"/>
      <c r="L8" s="303"/>
      <c r="M8" s="204" t="s">
        <v>137</v>
      </c>
      <c r="N8" s="168"/>
      <c r="O8" s="168"/>
      <c r="P8" s="168"/>
      <c r="Q8" s="168"/>
      <c r="R8" s="168"/>
      <c r="S8" s="168"/>
      <c r="T8" s="168"/>
      <c r="U8" s="168"/>
      <c r="V8" s="168"/>
    </row>
    <row r="9" spans="2:22" ht="42" customHeight="1" x14ac:dyDescent="0.2">
      <c r="B9" s="175"/>
      <c r="C9" s="175"/>
      <c r="D9" s="127"/>
      <c r="I9" s="169"/>
      <c r="J9" s="302"/>
      <c r="K9" s="302"/>
      <c r="L9" s="302"/>
      <c r="M9" s="302"/>
      <c r="N9" s="168"/>
      <c r="O9" s="168"/>
      <c r="P9" s="168"/>
      <c r="Q9" s="168"/>
      <c r="R9" s="168"/>
      <c r="S9" s="168"/>
      <c r="T9" s="168"/>
      <c r="U9" s="168"/>
      <c r="V9" s="168"/>
    </row>
    <row r="10" spans="2:22" x14ac:dyDescent="0.2">
      <c r="B10" s="175"/>
      <c r="C10" s="175"/>
    </row>
    <row r="11" spans="2:22" x14ac:dyDescent="0.2">
      <c r="B11" s="185"/>
      <c r="C11" s="185"/>
      <c r="D11" s="188"/>
      <c r="E11" s="188"/>
      <c r="F11" s="188"/>
      <c r="G11" s="188"/>
    </row>
    <row r="12" spans="2:22" x14ac:dyDescent="0.2">
      <c r="B12" s="185"/>
      <c r="C12" s="185"/>
      <c r="D12" s="181"/>
      <c r="E12" s="181"/>
      <c r="F12" s="188"/>
      <c r="G12" s="188"/>
    </row>
    <row r="13" spans="2:22" x14ac:dyDescent="0.2">
      <c r="B13" s="189"/>
      <c r="C13" s="190"/>
      <c r="D13" s="182"/>
      <c r="E13" s="183"/>
      <c r="F13" s="188"/>
      <c r="G13" s="188"/>
    </row>
    <row r="14" spans="2:22" x14ac:dyDescent="0.2">
      <c r="B14" s="189"/>
      <c r="C14" s="190"/>
      <c r="D14" s="182"/>
      <c r="E14" s="183"/>
      <c r="F14" s="188"/>
      <c r="G14" s="188"/>
    </row>
    <row r="15" spans="2:22" x14ac:dyDescent="0.2">
      <c r="B15" s="189"/>
      <c r="C15" s="190"/>
      <c r="D15" s="182"/>
      <c r="E15" s="183"/>
      <c r="F15" s="188"/>
      <c r="G15" s="188"/>
    </row>
    <row r="16" spans="2:22" ht="25" customHeight="1" x14ac:dyDescent="0.2">
      <c r="B16" s="189"/>
      <c r="C16" s="190"/>
      <c r="D16" s="184"/>
      <c r="E16" s="183"/>
      <c r="F16" s="188"/>
      <c r="G16" s="188"/>
    </row>
    <row r="17" spans="2:26" ht="25" customHeight="1" x14ac:dyDescent="0.2">
      <c r="B17" s="189"/>
      <c r="C17" s="190"/>
      <c r="D17" s="184"/>
      <c r="E17" s="183"/>
      <c r="F17" s="189"/>
      <c r="G17" s="190"/>
    </row>
    <row r="18" spans="2:26" ht="37" customHeight="1" x14ac:dyDescent="0.2">
      <c r="B18" s="189"/>
      <c r="C18" s="190"/>
      <c r="D18" s="184"/>
      <c r="E18" s="183"/>
      <c r="F18" s="189"/>
      <c r="G18" s="190"/>
    </row>
    <row r="19" spans="2:26" x14ac:dyDescent="0.2">
      <c r="B19" s="189"/>
      <c r="C19" s="190"/>
      <c r="D19" s="184"/>
      <c r="E19" s="183"/>
      <c r="F19" s="189"/>
      <c r="G19" s="190"/>
    </row>
    <row r="20" spans="2:26" x14ac:dyDescent="0.2">
      <c r="B20" s="189"/>
      <c r="C20" s="190"/>
      <c r="D20" s="179"/>
      <c r="E20" s="183"/>
      <c r="F20" s="189"/>
      <c r="G20" s="190"/>
    </row>
    <row r="21" spans="2:26" x14ac:dyDescent="0.2">
      <c r="B21" s="189"/>
      <c r="C21" s="190"/>
      <c r="D21" s="179"/>
      <c r="E21" s="183"/>
      <c r="F21" s="189"/>
      <c r="G21" s="190"/>
    </row>
    <row r="22" spans="2:26" x14ac:dyDescent="0.2">
      <c r="B22" s="189"/>
      <c r="C22" s="190"/>
      <c r="D22" s="179"/>
      <c r="E22" s="183"/>
      <c r="F22" s="189"/>
      <c r="G22" s="190"/>
    </row>
    <row r="23" spans="2:26" x14ac:dyDescent="0.2">
      <c r="B23" s="190"/>
      <c r="C23" s="190"/>
      <c r="D23" s="188"/>
      <c r="E23" s="188"/>
      <c r="F23" s="189"/>
      <c r="G23" s="190"/>
      <c r="W23" s="171"/>
      <c r="X23" s="172" t="s">
        <v>122</v>
      </c>
      <c r="Y23" s="172" t="s">
        <v>120</v>
      </c>
      <c r="Z23" s="172" t="s">
        <v>121</v>
      </c>
    </row>
    <row r="24" spans="2:26" ht="18" x14ac:dyDescent="0.2">
      <c r="B24" s="185"/>
      <c r="C24" s="185"/>
      <c r="D24" s="188"/>
      <c r="E24" s="188"/>
      <c r="F24" s="189"/>
      <c r="G24" s="190"/>
      <c r="W24" s="170" t="s">
        <v>118</v>
      </c>
      <c r="X24" s="171">
        <f>COUNTIF('1. Policy &amp; Governance'!C6:C35,"B")+COUNTIF('2. Stakeholder Mngt'!C6:C29,"B")+COUNTIF('3. Sourcing requirements &amp; ass'!C5:C32,"B")+COUNTIF('4. Grievance &amp; Remediation'!C5:C17,"B")+COUNTIF('5. Monitoring &amp; Reporting'!C6:C29,"B")</f>
        <v>21</v>
      </c>
      <c r="Y24" s="171">
        <v>1</v>
      </c>
      <c r="Z24" s="171">
        <f>X24*Y24</f>
        <v>21</v>
      </c>
    </row>
    <row r="25" spans="2:26" ht="18" x14ac:dyDescent="0.2">
      <c r="B25" s="185"/>
      <c r="C25" s="185"/>
      <c r="D25" s="188"/>
      <c r="E25" s="188"/>
      <c r="F25" s="189"/>
      <c r="G25" s="190"/>
      <c r="W25" s="170" t="s">
        <v>117</v>
      </c>
      <c r="X25" s="171">
        <f>COUNTIF('1. Policy &amp; Governance'!C6:C35,"A")+COUNTIF('2. Stakeholder Mngt'!C6:C29,"A")+COUNTIF('3. Sourcing requirements &amp; ass'!C5:C32,"A")+COUNTIF('4. Grievance &amp; Remediation'!C5:C17,"A")+COUNTIF('5. Monitoring &amp; Reporting'!C6:C29,"A")</f>
        <v>38</v>
      </c>
      <c r="Y25" s="171">
        <v>2</v>
      </c>
      <c r="Z25" s="171">
        <f t="shared" ref="Z25:Z26" si="0">X25*Y25</f>
        <v>76</v>
      </c>
    </row>
    <row r="26" spans="2:26" ht="18" x14ac:dyDescent="0.2">
      <c r="B26" s="185"/>
      <c r="C26" s="185"/>
      <c r="D26" s="178"/>
      <c r="E26" s="178"/>
      <c r="F26" s="189"/>
      <c r="G26" s="190"/>
      <c r="W26" s="170" t="s">
        <v>119</v>
      </c>
      <c r="X26" s="171">
        <f>COUNTIF('1. Policy &amp; Governance'!C6:C35,"L")+COUNTIF('2. Stakeholder Mngt'!C6:C29,"L")+COUNTIF('3. Sourcing requirements &amp; ass'!C5:C32,"L")+COUNTIF('4. Grievance &amp; Remediation'!C5:C17,"L")+COUNTIF('5. Monitoring &amp; Reporting'!C6:C29,"L")</f>
        <v>44</v>
      </c>
      <c r="Y26" s="171">
        <v>4</v>
      </c>
      <c r="Z26" s="171">
        <f t="shared" si="0"/>
        <v>176</v>
      </c>
    </row>
    <row r="27" spans="2:26" x14ac:dyDescent="0.2">
      <c r="B27" s="185"/>
      <c r="C27" s="180"/>
      <c r="D27" s="185"/>
      <c r="E27" s="186"/>
      <c r="F27" s="187"/>
      <c r="G27" s="185"/>
      <c r="W27" s="171"/>
      <c r="X27" s="171"/>
      <c r="Y27" s="171"/>
      <c r="Z27" s="171"/>
    </row>
    <row r="28" spans="2:26" x14ac:dyDescent="0.2">
      <c r="B28" s="185"/>
      <c r="C28" s="180"/>
      <c r="D28" s="185"/>
      <c r="E28" s="186"/>
      <c r="F28" s="187"/>
      <c r="G28" s="185"/>
      <c r="W28" s="171"/>
      <c r="X28" s="171">
        <f>SUM(X24:X27)</f>
        <v>103</v>
      </c>
      <c r="Y28" s="171"/>
      <c r="Z28" s="165">
        <f>SUM(Z24:Z27)</f>
        <v>273</v>
      </c>
    </row>
    <row r="29" spans="2:26" x14ac:dyDescent="0.2">
      <c r="B29" s="185"/>
      <c r="C29" s="180"/>
      <c r="D29" s="185"/>
      <c r="E29" s="186"/>
      <c r="F29" s="187"/>
      <c r="G29" s="185"/>
      <c r="Z29" s="173">
        <v>4</v>
      </c>
    </row>
    <row r="30" spans="2:26" x14ac:dyDescent="0.2">
      <c r="B30" s="185"/>
      <c r="C30" s="180"/>
      <c r="D30" s="185"/>
      <c r="E30" s="186"/>
      <c r="F30" s="187"/>
      <c r="G30" s="185"/>
    </row>
    <row r="31" spans="2:26" x14ac:dyDescent="0.2">
      <c r="B31" s="185"/>
      <c r="C31" s="180"/>
      <c r="D31" s="185"/>
      <c r="E31" s="186"/>
      <c r="F31" s="187"/>
      <c r="G31" s="185"/>
      <c r="Z31" s="174">
        <f>Z28*Z29</f>
        <v>1092</v>
      </c>
    </row>
    <row r="32" spans="2:26" x14ac:dyDescent="0.2">
      <c r="B32" s="185"/>
      <c r="C32" s="180"/>
      <c r="D32" s="185"/>
      <c r="E32" s="186"/>
      <c r="F32" s="187"/>
      <c r="G32" s="185"/>
    </row>
    <row r="33" spans="2:7" x14ac:dyDescent="0.2">
      <c r="B33" s="185"/>
      <c r="C33" s="180"/>
      <c r="D33" s="185"/>
      <c r="E33" s="186"/>
      <c r="F33" s="187"/>
      <c r="G33" s="185"/>
    </row>
    <row r="34" spans="2:7" x14ac:dyDescent="0.2">
      <c r="B34" s="185"/>
      <c r="C34" s="180"/>
      <c r="D34" s="185"/>
      <c r="E34" s="186"/>
      <c r="F34" s="187"/>
      <c r="G34" s="185"/>
    </row>
    <row r="35" spans="2:7" x14ac:dyDescent="0.2">
      <c r="B35" s="185"/>
      <c r="C35" s="180"/>
      <c r="D35" s="185"/>
      <c r="E35" s="186"/>
      <c r="F35" s="187"/>
      <c r="G35" s="185"/>
    </row>
    <row r="36" spans="2:7" x14ac:dyDescent="0.2">
      <c r="B36" s="185"/>
      <c r="C36" s="180"/>
      <c r="D36" s="185"/>
      <c r="E36" s="186"/>
      <c r="F36" s="187"/>
      <c r="G36" s="185"/>
    </row>
    <row r="41" spans="2:7" x14ac:dyDescent="0.2">
      <c r="C41" s="175"/>
      <c r="D41" s="186"/>
      <c r="E41" s="187"/>
      <c r="F41" s="185"/>
    </row>
    <row r="42" spans="2:7" x14ac:dyDescent="0.2">
      <c r="C42" s="175"/>
      <c r="D42" s="186"/>
      <c r="E42" s="187"/>
      <c r="F42" s="185"/>
    </row>
    <row r="43" spans="2:7" x14ac:dyDescent="0.2">
      <c r="C43" s="175"/>
      <c r="D43" s="186"/>
      <c r="E43" s="187"/>
      <c r="F43" s="185"/>
    </row>
    <row r="44" spans="2:7" x14ac:dyDescent="0.2">
      <c r="C44" s="175"/>
      <c r="D44" s="186"/>
      <c r="E44" s="187"/>
      <c r="F44" s="185"/>
    </row>
    <row r="45" spans="2:7" x14ac:dyDescent="0.2">
      <c r="C45" s="175"/>
      <c r="D45" s="186"/>
      <c r="E45" s="187"/>
      <c r="F45" s="185"/>
    </row>
    <row r="46" spans="2:7" x14ac:dyDescent="0.2">
      <c r="C46" s="175"/>
      <c r="D46" s="186"/>
      <c r="E46" s="187"/>
      <c r="F46" s="185"/>
    </row>
    <row r="47" spans="2:7" x14ac:dyDescent="0.2">
      <c r="C47" s="175"/>
      <c r="D47" s="186"/>
      <c r="E47" s="187"/>
      <c r="F47" s="185"/>
    </row>
    <row r="48" spans="2:7" x14ac:dyDescent="0.2">
      <c r="C48" s="175"/>
      <c r="D48" s="186"/>
      <c r="E48" s="187"/>
      <c r="F48" s="185"/>
    </row>
    <row r="49" spans="2:8" x14ac:dyDescent="0.2">
      <c r="C49" s="175"/>
      <c r="D49" s="186"/>
      <c r="E49" s="187"/>
      <c r="F49" s="185"/>
    </row>
    <row r="50" spans="2:8" x14ac:dyDescent="0.2">
      <c r="C50" s="175"/>
      <c r="D50" s="186"/>
      <c r="E50" s="187"/>
      <c r="F50" s="176"/>
      <c r="G50" s="177"/>
    </row>
    <row r="51" spans="2:8" x14ac:dyDescent="0.2">
      <c r="F51" s="176"/>
      <c r="G51" s="177"/>
    </row>
    <row r="52" spans="2:8" x14ac:dyDescent="0.2">
      <c r="F52" s="176"/>
      <c r="G52" s="177"/>
    </row>
    <row r="53" spans="2:8" x14ac:dyDescent="0.2">
      <c r="F53" s="176"/>
      <c r="G53" s="177"/>
      <c r="H53" s="177"/>
    </row>
    <row r="54" spans="2:8" x14ac:dyDescent="0.2">
      <c r="F54" s="176"/>
      <c r="G54" s="177"/>
      <c r="H54" s="177"/>
    </row>
    <row r="55" spans="2:8" x14ac:dyDescent="0.2">
      <c r="G55" s="177"/>
      <c r="H55" s="177"/>
    </row>
    <row r="56" spans="2:8" ht="17" x14ac:dyDescent="0.2">
      <c r="B56" s="193" t="s">
        <v>123</v>
      </c>
      <c r="C56" s="194">
        <v>100</v>
      </c>
      <c r="D56" s="195">
        <v>70</v>
      </c>
      <c r="E56" s="196">
        <v>25</v>
      </c>
      <c r="F56" s="191" t="s">
        <v>79</v>
      </c>
      <c r="G56" s="206" t="e">
        <f>'1. Policy &amp; Governance'!$F$14</f>
        <v>#N/A</v>
      </c>
      <c r="H56" s="177"/>
    </row>
    <row r="57" spans="2:8" ht="17" x14ac:dyDescent="0.2">
      <c r="B57" s="193" t="s">
        <v>124</v>
      </c>
      <c r="C57" s="194">
        <v>100</v>
      </c>
      <c r="D57" s="195">
        <v>70</v>
      </c>
      <c r="E57" s="196">
        <v>25</v>
      </c>
      <c r="F57" s="191" t="s">
        <v>11</v>
      </c>
      <c r="G57" s="206" t="e">
        <f>'1. Policy &amp; Governance'!$F$36</f>
        <v>#N/A</v>
      </c>
      <c r="H57" s="177"/>
    </row>
    <row r="58" spans="2:8" ht="17" x14ac:dyDescent="0.2">
      <c r="B58" s="193" t="s">
        <v>125</v>
      </c>
      <c r="C58" s="194">
        <v>100</v>
      </c>
      <c r="D58" s="195">
        <v>70</v>
      </c>
      <c r="E58" s="196">
        <v>25</v>
      </c>
      <c r="F58" s="191" t="s">
        <v>113</v>
      </c>
      <c r="G58" s="206" t="e">
        <f>'2. Stakeholder Mngt'!$F$10</f>
        <v>#N/A</v>
      </c>
      <c r="H58" s="177"/>
    </row>
    <row r="59" spans="2:8" ht="17" x14ac:dyDescent="0.2">
      <c r="B59" s="193" t="s">
        <v>126</v>
      </c>
      <c r="C59" s="194">
        <v>100</v>
      </c>
      <c r="D59" s="195">
        <v>70</v>
      </c>
      <c r="E59" s="196">
        <v>25</v>
      </c>
      <c r="F59" s="191" t="s">
        <v>114</v>
      </c>
      <c r="G59" s="206" t="e">
        <f>'2. Stakeholder Mngt'!$F$30</f>
        <v>#N/A</v>
      </c>
      <c r="H59" s="177"/>
    </row>
    <row r="60" spans="2:8" ht="17" x14ac:dyDescent="0.2">
      <c r="B60" s="193" t="s">
        <v>127</v>
      </c>
      <c r="C60" s="194">
        <v>100</v>
      </c>
      <c r="D60" s="195">
        <v>70</v>
      </c>
      <c r="E60" s="196">
        <v>25</v>
      </c>
      <c r="F60" s="191" t="s">
        <v>133</v>
      </c>
      <c r="G60" s="192" t="e">
        <f>'3. Sourcing requirements &amp; ass'!$F$12</f>
        <v>#N/A</v>
      </c>
      <c r="H60" s="177"/>
    </row>
    <row r="61" spans="2:8" ht="35" customHeight="1" x14ac:dyDescent="0.2">
      <c r="B61" s="193" t="s">
        <v>128</v>
      </c>
      <c r="C61" s="194">
        <v>100</v>
      </c>
      <c r="D61" s="195">
        <v>70</v>
      </c>
      <c r="E61" s="196">
        <v>25</v>
      </c>
      <c r="F61" s="191" t="s">
        <v>134</v>
      </c>
      <c r="G61" s="206" t="e">
        <f>'3. Sourcing requirements &amp; ass'!$F$33</f>
        <v>#N/A</v>
      </c>
      <c r="H61" s="177"/>
    </row>
    <row r="62" spans="2:8" ht="17" x14ac:dyDescent="0.2">
      <c r="B62" s="193" t="s">
        <v>129</v>
      </c>
      <c r="C62" s="194">
        <v>100</v>
      </c>
      <c r="D62" s="195">
        <v>70</v>
      </c>
      <c r="E62" s="196">
        <v>25</v>
      </c>
      <c r="F62" s="191" t="s">
        <v>63</v>
      </c>
      <c r="G62" s="206" t="e">
        <f>'4. Grievance &amp; Remediation'!$F$10</f>
        <v>#N/A</v>
      </c>
      <c r="H62" s="177"/>
    </row>
    <row r="63" spans="2:8" ht="17" x14ac:dyDescent="0.2">
      <c r="B63" s="193" t="s">
        <v>130</v>
      </c>
      <c r="C63" s="194">
        <v>100</v>
      </c>
      <c r="D63" s="195">
        <v>70</v>
      </c>
      <c r="E63" s="196">
        <v>25</v>
      </c>
      <c r="F63" s="191" t="s">
        <v>135</v>
      </c>
      <c r="G63" s="206" t="e">
        <f>'4. Grievance &amp; Remediation'!$F$18</f>
        <v>#N/A</v>
      </c>
      <c r="H63" s="177"/>
    </row>
    <row r="64" spans="2:8" ht="17" x14ac:dyDescent="0.2">
      <c r="B64" s="193" t="s">
        <v>131</v>
      </c>
      <c r="C64" s="194">
        <v>100</v>
      </c>
      <c r="D64" s="195">
        <v>70</v>
      </c>
      <c r="E64" s="196">
        <v>25</v>
      </c>
      <c r="F64" s="191" t="s">
        <v>136</v>
      </c>
      <c r="G64" s="206" t="e">
        <f>'5. Monitoring &amp; Reporting'!$F$18</f>
        <v>#N/A</v>
      </c>
    </row>
    <row r="65" spans="2:8" ht="17" x14ac:dyDescent="0.2">
      <c r="B65" s="193" t="s">
        <v>132</v>
      </c>
      <c r="C65" s="194">
        <v>100</v>
      </c>
      <c r="D65" s="195">
        <v>70</v>
      </c>
      <c r="E65" s="196">
        <v>25</v>
      </c>
      <c r="F65" s="191" t="s">
        <v>33</v>
      </c>
      <c r="G65" s="206" t="e">
        <f>'5. Monitoring &amp; Reporting'!$F$30</f>
        <v>#N/A</v>
      </c>
    </row>
    <row r="66" spans="2:8" ht="16" x14ac:dyDescent="0.2">
      <c r="B66" s="197"/>
      <c r="C66" s="197"/>
      <c r="D66" s="198"/>
      <c r="E66" s="198"/>
      <c r="F66" s="198"/>
      <c r="G66" s="198"/>
    </row>
    <row r="75" spans="2:8" ht="16" x14ac:dyDescent="0.2">
      <c r="H75" s="191"/>
    </row>
    <row r="79" spans="2:8" ht="16" x14ac:dyDescent="0.2">
      <c r="E79" s="191"/>
    </row>
    <row r="80" spans="2:8" ht="16" x14ac:dyDescent="0.2">
      <c r="E80" s="191"/>
    </row>
    <row r="81" spans="5:19" ht="16" x14ac:dyDescent="0.2">
      <c r="E81" s="191"/>
    </row>
    <row r="82" spans="5:19" ht="16" x14ac:dyDescent="0.2">
      <c r="E82" s="191"/>
    </row>
    <row r="83" spans="5:19" ht="16" x14ac:dyDescent="0.2">
      <c r="E83" s="191"/>
    </row>
    <row r="84" spans="5:19" ht="16" x14ac:dyDescent="0.2">
      <c r="E84" s="191"/>
    </row>
    <row r="85" spans="5:19" ht="16" x14ac:dyDescent="0.2">
      <c r="E85" s="191"/>
    </row>
    <row r="86" spans="5:19" ht="16" x14ac:dyDescent="0.2">
      <c r="E86" s="191"/>
    </row>
    <row r="87" spans="5:19" ht="16" x14ac:dyDescent="0.2">
      <c r="E87" s="191"/>
    </row>
    <row r="88" spans="5:19" ht="16" x14ac:dyDescent="0.2">
      <c r="E88" s="191"/>
    </row>
    <row r="94" spans="5:19" ht="47" x14ac:dyDescent="0.55000000000000004">
      <c r="S94" s="205"/>
    </row>
  </sheetData>
  <sheetProtection selectLockedCells="1" selectUnlockedCells="1"/>
  <mergeCells count="5">
    <mergeCell ref="I1:M6"/>
    <mergeCell ref="C7:E8"/>
    <mergeCell ref="F7:F8"/>
    <mergeCell ref="J9:M9"/>
    <mergeCell ref="J8:L8"/>
  </mergeCells>
  <phoneticPr fontId="42" type="noConversion"/>
  <conditionalFormatting sqref="J8:L8">
    <cfRule type="containsErrors" dxfId="0" priority="1">
      <formula>ISERROR(J8)</formula>
    </cfRule>
  </conditionalFormatting>
  <pageMargins left="0.7" right="0.7" top="0.75" bottom="0.75" header="0.3" footer="0.3"/>
  <pageSetup paperSize="9"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Introduction &amp; instructions</vt:lpstr>
      <vt:lpstr>Your info</vt:lpstr>
      <vt:lpstr>0. Pre-requisites</vt:lpstr>
      <vt:lpstr>1. Policy &amp; Governance</vt:lpstr>
      <vt:lpstr>2. Stakeholder Mngt</vt:lpstr>
      <vt:lpstr>3. Sourcing requirements &amp; ass</vt:lpstr>
      <vt:lpstr>4. Grievance &amp; Remediation</vt:lpstr>
      <vt:lpstr>5. Monitoring &amp; Reporting</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Hortense</dc:creator>
  <cp:lastModifiedBy>Microsoft Office User</cp:lastModifiedBy>
  <cp:lastPrinted>2021-11-04T15:39:00Z</cp:lastPrinted>
  <dcterms:created xsi:type="dcterms:W3CDTF">2021-06-30T16:19:13Z</dcterms:created>
  <dcterms:modified xsi:type="dcterms:W3CDTF">2022-06-21T07:47:12Z</dcterms:modified>
</cp:coreProperties>
</file>